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/>
  </bookViews>
  <sheets>
    <sheet name="sintesi" sheetId="8" r:id="rId1"/>
    <sheet name="TOP 20" sheetId="7" r:id="rId2"/>
  </sheets>
  <calcPr calcId="125725"/>
</workbook>
</file>

<file path=xl/calcChain.xml><?xml version="1.0" encoding="utf-8"?>
<calcChain xmlns="http://schemas.openxmlformats.org/spreadsheetml/2006/main">
  <c r="P26" i="7"/>
  <c r="P25"/>
  <c r="P28"/>
  <c r="Q26"/>
  <c r="Q25"/>
  <c r="J26"/>
  <c r="J25"/>
  <c r="J28"/>
  <c r="K26" s="1"/>
  <c r="K25"/>
  <c r="E26"/>
  <c r="E25"/>
  <c r="D28"/>
  <c r="D26"/>
  <c r="D25"/>
  <c r="U10" i="8"/>
  <c r="U9"/>
  <c r="S11"/>
  <c r="S10"/>
  <c r="R13"/>
  <c r="S8" s="1"/>
  <c r="M9"/>
  <c r="K11"/>
  <c r="K10"/>
  <c r="K9"/>
  <c r="T14"/>
  <c r="T13"/>
  <c r="U11" s="1"/>
  <c r="L14"/>
  <c r="M14" s="1"/>
  <c r="L13"/>
  <c r="M10" s="1"/>
  <c r="J13"/>
  <c r="K8" s="1"/>
  <c r="D14"/>
  <c r="D13"/>
  <c r="E11" s="1"/>
  <c r="B13"/>
  <c r="C8" s="1"/>
  <c r="U14" l="1"/>
  <c r="M8"/>
  <c r="M12"/>
  <c r="K12"/>
  <c r="M11"/>
  <c r="S9"/>
  <c r="U8"/>
  <c r="U12"/>
  <c r="S12"/>
  <c r="E8"/>
  <c r="E12"/>
  <c r="E10"/>
  <c r="E9"/>
  <c r="C12"/>
  <c r="C11"/>
  <c r="C10"/>
  <c r="C9"/>
</calcChain>
</file>

<file path=xl/sharedStrings.xml><?xml version="1.0" encoding="utf-8"?>
<sst xmlns="http://schemas.openxmlformats.org/spreadsheetml/2006/main" count="184" uniqueCount="96">
  <si>
    <t>ConteggioDiCD_PROD</t>
  </si>
  <si>
    <t>INCASSO</t>
  </si>
  <si>
    <t>SommaDiINCASSO</t>
  </si>
  <si>
    <t>QUO VADO?</t>
  </si>
  <si>
    <t>STAR WARS EPISODIO VII - IL RISVEGLIO DELLA FORZA</t>
  </si>
  <si>
    <t>INSIDE OUT (DI P. DOCTER E R. DEL CARMEN)</t>
  </si>
  <si>
    <t>MINIONS</t>
  </si>
  <si>
    <t>PERFETTI SCONOSCIUTI</t>
  </si>
  <si>
    <t>CINQUANTA SFUMATURE DI GRIGIO</t>
  </si>
  <si>
    <t>AMERICAN SNIPER</t>
  </si>
  <si>
    <t>FAST &amp; FURIOUS 7</t>
  </si>
  <si>
    <t>AVENGERS: AGE OF ULTRON</t>
  </si>
  <si>
    <t>SI ACCETTANO MIRACOLI</t>
  </si>
  <si>
    <t>01 DISTRIBUTION</t>
  </si>
  <si>
    <t>SOLE A CATINELLE</t>
  </si>
  <si>
    <t>FROZEN - IL REGNO DI GHIACCIO</t>
  </si>
  <si>
    <t>CATTIVISSIMO ME 2</t>
  </si>
  <si>
    <t>MALEFICENT</t>
  </si>
  <si>
    <t>HOBBIT (LO) - LA DESOLAZIONE DI SMAUG</t>
  </si>
  <si>
    <t>REVENANT - REDIVIVO</t>
  </si>
  <si>
    <t>SPECTRE</t>
  </si>
  <si>
    <t>ZOOTROPOLIS</t>
  </si>
  <si>
    <t>CAPTAIN AMERICA: CIVIL WAR</t>
  </si>
  <si>
    <t>PONTE DELLE SPIE (IL)</t>
  </si>
  <si>
    <t>BATMAN V SUPERMAN: DAWN OF JUSTICE</t>
  </si>
  <si>
    <t>LIBRO DELLA GIUNGLA (IL) (DI J. FAVREAU)</t>
  </si>
  <si>
    <t>HOTEL TRANSYLVANIA 2</t>
  </si>
  <si>
    <t>PICCOLO PRINCIPE (IL) (DI M. OSBORNE)</t>
  </si>
  <si>
    <t>KUNG FU PANDA 3</t>
  </si>
  <si>
    <t>HUNGER GAMES - IL CANTO DELLA RIVOLTA: PARTE 2</t>
  </si>
  <si>
    <t>HATEFUL EIGHT (THE)</t>
  </si>
  <si>
    <t>ABBIAMO FATTA GROSSA (L')</t>
  </si>
  <si>
    <t>NATALE COL BOSS</t>
  </si>
  <si>
    <t>VACANZE AI CARAIBI (DI N. PARENTI)</t>
  </si>
  <si>
    <t>CENERENTOLA (DI K. BRANAGH)</t>
  </si>
  <si>
    <t>JURASSIC WORLD</t>
  </si>
  <si>
    <t>HOBBIT (LO) - LA BATTAGLIA DELLE CINQUE ARMATE</t>
  </si>
  <si>
    <t>RICCO, IL POVERO E IL MAGGIORDOMO (IL)</t>
  </si>
  <si>
    <t>INTERSTELLAR</t>
  </si>
  <si>
    <t>BIG HERO 6</t>
  </si>
  <si>
    <t>HUNGER GAMES - IL CANTO DELLA RIVOLTA: PARTE 1</t>
  </si>
  <si>
    <t>IMITATION GAME (THE)</t>
  </si>
  <si>
    <t>DRAGON TRAINER 2</t>
  </si>
  <si>
    <t>ANDIAMO A QUEL PAESE</t>
  </si>
  <si>
    <t>PINGUINI DI MADAGASCAR (I)</t>
  </si>
  <si>
    <t>AMORE BUGIARDO (L')</t>
  </si>
  <si>
    <t>LUCY (DI L. BESSON)</t>
  </si>
  <si>
    <t>GIOVANE FAVOLOSO (IL)</t>
  </si>
  <si>
    <t>EXODUS - DEI E RE</t>
  </si>
  <si>
    <t>BOSS IN SALOTTO (UN)</t>
  </si>
  <si>
    <t>WOLF OF WALL STREET (THE)</t>
  </si>
  <si>
    <t>COLPI DI FORTUNA</t>
  </si>
  <si>
    <t>SOTTO UNA BUONA STELLA</t>
  </si>
  <si>
    <t>AMAZING SPIDER-MAN 2 - IL POTERE DI ELECTRO  (THE)</t>
  </si>
  <si>
    <t>MONSTERS UNIVERSITY</t>
  </si>
  <si>
    <t>FANTASTICO VIA VAI (UN)</t>
  </si>
  <si>
    <t>TRANSFORMERS 4: L'ERA DELL'ESTINZIONE</t>
  </si>
  <si>
    <t>THOR: THE DARK WORLD</t>
  </si>
  <si>
    <t>HUNGER GAMES - LA RAGAZZA DI FUOCO</t>
  </si>
  <si>
    <t>TUTTA COLPA DI FREUD</t>
  </si>
  <si>
    <t>NOAH</t>
  </si>
  <si>
    <t>INDOVINA CHI VIENE A NATALE?</t>
  </si>
  <si>
    <t>CAPTAIN AMERICA: THE WINTER SOLDIER</t>
  </si>
  <si>
    <t>BELLE &amp; SEBASTIEN (DI N. VANIER)</t>
  </si>
  <si>
    <t>MEDUSA</t>
  </si>
  <si>
    <t>FILMAURO</t>
  </si>
  <si>
    <t>WARNER</t>
  </si>
  <si>
    <t>WALT DISNEY</t>
  </si>
  <si>
    <t>UNIVERSAL</t>
  </si>
  <si>
    <t>NOTORIOUS</t>
  </si>
  <si>
    <t>20TH CENTURY FOX</t>
  </si>
  <si>
    <t>MGM</t>
  </si>
  <si>
    <t>VIDEA</t>
  </si>
  <si>
    <t>NEW REGENCY</t>
  </si>
  <si>
    <t>LUCKY RED</t>
  </si>
  <si>
    <t>BOX OFFICE 2015/16</t>
  </si>
  <si>
    <t>BOX OFFICE 2013/14</t>
  </si>
  <si>
    <t>BOX OFFICE 2014/15</t>
  </si>
  <si>
    <t>NR. FILM</t>
  </si>
  <si>
    <t>DECOD_FORNITORE</t>
  </si>
  <si>
    <t>MERCATO</t>
  </si>
  <si>
    <t>ALTRI</t>
  </si>
  <si>
    <t>MEDIASET: numero film acquisiti</t>
  </si>
  <si>
    <t>MEDIASET: incasso film acquisiti</t>
  </si>
  <si>
    <t>di cui con incasso superiore a 50.000€</t>
  </si>
  <si>
    <t>606.371.175€</t>
  </si>
  <si>
    <r>
      <t>MEDIASET: numero film acquisiti</t>
    </r>
    <r>
      <rPr>
        <sz val="12"/>
        <color rgb="FFFF0000"/>
        <rFont val="Calibri"/>
        <family val="2"/>
        <scheme val="minor"/>
      </rPr>
      <t>*</t>
    </r>
    <r>
      <rPr>
        <sz val="18"/>
        <color rgb="FFFF0000"/>
        <rFont val="Calibri"/>
        <family val="2"/>
        <scheme val="minor"/>
      </rPr>
      <t xml:space="preserve"> </t>
    </r>
    <r>
      <rPr>
        <sz val="9"/>
        <color rgb="FFFF0000"/>
        <rFont val="Calibri"/>
        <family val="2"/>
        <scheme val="minor"/>
      </rPr>
      <t/>
    </r>
  </si>
  <si>
    <t>*inclusi FOX e PARAMOUNT in negoziazione</t>
  </si>
  <si>
    <r>
      <t>MEDIASET: incasso film acquisiti</t>
    </r>
    <r>
      <rPr>
        <sz val="12"/>
        <color rgb="FFFF0000"/>
        <rFont val="Calibri"/>
        <family val="2"/>
        <scheme val="minor"/>
      </rPr>
      <t>*</t>
    </r>
  </si>
  <si>
    <t>596.669.836€</t>
  </si>
  <si>
    <t>677.960.902€</t>
  </si>
  <si>
    <t>INCASSO €</t>
  </si>
  <si>
    <t>totale altri</t>
  </si>
  <si>
    <t>totale prime 20 posizioni</t>
  </si>
  <si>
    <t>SONY</t>
  </si>
  <si>
    <r>
      <t xml:space="preserve">totale acquisiti </t>
    </r>
    <r>
      <rPr>
        <b/>
        <sz val="11"/>
        <color rgb="FFFF0000"/>
        <rFont val="Calibri"/>
        <family val="2"/>
        <scheme val="minor"/>
      </rPr>
      <t>MEDIASET</t>
    </r>
  </si>
</sst>
</file>

<file path=xl/styles.xml><?xml version="1.0" encoding="utf-8"?>
<styleSheet xmlns="http://schemas.openxmlformats.org/spreadsheetml/2006/main">
  <numFmts count="1">
    <numFmt numFmtId="168" formatCode="#,##0\ [$€-1];[Red]\-#,##0\ [$€-1]"/>
  </numFmts>
  <fonts count="2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28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16"/>
      <color rgb="FFFF0000"/>
      <name val="Calibri"/>
      <family val="2"/>
    </font>
    <font>
      <sz val="2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3" fontId="0" fillId="2" borderId="1" xfId="0" applyNumberFormat="1" applyFill="1" applyBorder="1"/>
    <xf numFmtId="3" fontId="0" fillId="0" borderId="1" xfId="0" applyNumberFormat="1" applyBorder="1"/>
    <xf numFmtId="3" fontId="0" fillId="0" borderId="1" xfId="0" applyNumberFormat="1" applyFill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/>
    <xf numFmtId="168" fontId="1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0" fontId="13" fillId="0" borderId="0" xfId="0" applyFont="1"/>
    <xf numFmtId="0" fontId="4" fillId="0" borderId="0" xfId="0" applyFont="1"/>
    <xf numFmtId="9" fontId="13" fillId="0" borderId="0" xfId="0" applyNumberFormat="1" applyFont="1"/>
    <xf numFmtId="0" fontId="14" fillId="0" borderId="0" xfId="0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15" fillId="0" borderId="1" xfId="1" applyFont="1" applyFill="1" applyBorder="1" applyAlignment="1">
      <alignment horizontal="center" vertical="center" wrapText="1"/>
    </xf>
    <xf numFmtId="3" fontId="15" fillId="0" borderId="1" xfId="1" quotePrefix="1" applyNumberFormat="1" applyFont="1" applyFill="1" applyBorder="1" applyAlignment="1">
      <alignment horizontal="center" vertical="center" wrapText="1"/>
    </xf>
    <xf numFmtId="0" fontId="0" fillId="0" borderId="2" xfId="0" applyBorder="1"/>
    <xf numFmtId="3" fontId="3" fillId="2" borderId="1" xfId="0" applyNumberFormat="1" applyFont="1" applyFill="1" applyBorder="1"/>
    <xf numFmtId="0" fontId="1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5" fillId="2" borderId="1" xfId="0" applyFont="1" applyFill="1" applyBorder="1"/>
    <xf numFmtId="0" fontId="5" fillId="0" borderId="1" xfId="0" applyFont="1" applyFill="1" applyBorder="1"/>
    <xf numFmtId="0" fontId="5" fillId="0" borderId="1" xfId="0" applyFont="1" applyBorder="1"/>
    <xf numFmtId="9" fontId="18" fillId="0" borderId="1" xfId="0" applyNumberFormat="1" applyFont="1" applyFill="1" applyBorder="1" applyAlignment="1">
      <alignment horizontal="center"/>
    </xf>
    <xf numFmtId="9" fontId="19" fillId="2" borderId="1" xfId="0" applyNumberFormat="1" applyFont="1" applyFill="1" applyBorder="1" applyAlignment="1">
      <alignment horizontal="center"/>
    </xf>
  </cellXfs>
  <cellStyles count="2">
    <cellStyle name="Normale" xfId="0" builtinId="0"/>
    <cellStyle name="Normale_Foglio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view3D>
      <c:rotX val="30"/>
      <c:rotY val="80"/>
      <c:perspective val="30"/>
    </c:view3D>
    <c:plotArea>
      <c:layout/>
      <c:pie3DChart>
        <c:varyColors val="1"/>
        <c:ser>
          <c:idx val="0"/>
          <c:order val="0"/>
          <c:explosion val="25"/>
          <c:dPt>
            <c:idx val="0"/>
            <c:spPr>
              <a:solidFill>
                <a:schemeClr val="bg1">
                  <a:lumMod val="75000"/>
                </a:schemeClr>
              </a:solidFill>
              <a:ln w="25400">
                <a:noFill/>
              </a:ln>
            </c:spPr>
          </c:dPt>
          <c:dLbls>
            <c:dLbl>
              <c:idx val="0"/>
              <c:layout>
                <c:manualLayout>
                  <c:x val="0.2722222222222222"/>
                  <c:y val="-0.22222222222222221"/>
                </c:manualLayout>
              </c:layout>
              <c:tx>
                <c:rich>
                  <a:bodyPr/>
                  <a:lstStyle/>
                  <a:p>
                    <a:r>
                      <a:rPr lang="en-US" sz="1600"/>
                      <a:t>234</a:t>
                    </a:r>
                    <a:r>
                      <a:rPr lang="en-US" baseline="0"/>
                      <a:t> </a:t>
                    </a:r>
                  </a:p>
                  <a:p>
                    <a:r>
                      <a:rPr lang="en-US"/>
                      <a:t>(76%)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8.9508483989195822E-2"/>
                  <c:y val="-9.1138077236366678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UNIVERSAL</a:t>
                    </a:r>
                  </a:p>
                  <a:p>
                    <a:r>
                      <a:rPr lang="en-US" sz="1600"/>
                      <a:t>18</a:t>
                    </a:r>
                    <a:r>
                      <a:rPr lang="en-US"/>
                      <a:t> (6%)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6.4456514467234813E-2"/>
                  <c:y val="-3.1830247590870761E-2"/>
                </c:manualLayout>
              </c:layout>
              <c:tx>
                <c:rich>
                  <a:bodyPr/>
                  <a:lstStyle/>
                  <a:p>
                    <a:pPr algn="ctr" rtl="0">
                      <a:defRPr lang="en-US" sz="11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1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WARNER
</a:t>
                    </a:r>
                    <a:r>
                      <a:rPr lang="en-US" sz="16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17</a:t>
                    </a:r>
                    <a:r>
                      <a:rPr lang="en-US" sz="11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 (6%)</a:t>
                    </a:r>
                  </a:p>
                </c:rich>
              </c:tx>
              <c:spPr/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1.5057257153819307E-2"/>
                  <c:y val="-3.536694176763417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MEDUSA
</a:t>
                    </a:r>
                    <a:r>
                      <a:rPr lang="en-US" sz="1600"/>
                      <a:t>9 </a:t>
                    </a:r>
                    <a:r>
                      <a:rPr lang="en-US" sz="1100"/>
                      <a:t>(</a:t>
                    </a:r>
                    <a:r>
                      <a:rPr lang="en-US"/>
                      <a:t>3%)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0"/>
                  <c:y val="1.060980405043381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ALTRI DISTR.
</a:t>
                    </a:r>
                    <a:r>
                      <a:rPr lang="en-US" sz="1600"/>
                      <a:t>28</a:t>
                    </a:r>
                    <a:r>
                      <a:rPr lang="en-US"/>
                      <a:t>  (9%)</a:t>
                    </a:r>
                  </a:p>
                </c:rich>
              </c:tx>
              <c:dLblPos val="bestFit"/>
              <c:showCatName val="1"/>
              <c:showPercent val="1"/>
            </c:dLbl>
            <c:txPr>
              <a:bodyPr/>
              <a:lstStyle/>
              <a:p>
                <a:pPr>
                  <a:defRPr sz="1100"/>
                </a:pPr>
                <a:endParaRPr lang="it-IT"/>
              </a:p>
            </c:txPr>
            <c:dLblPos val="outEnd"/>
            <c:showCatName val="1"/>
            <c:showPercent val="1"/>
          </c:dLbls>
          <c:cat>
            <c:strRef>
              <c:f>sintesi!$A$8:$A$12</c:f>
              <c:strCache>
                <c:ptCount val="5"/>
                <c:pt idx="0">
                  <c:v>MERCATO</c:v>
                </c:pt>
                <c:pt idx="1">
                  <c:v>UNIVERSAL</c:v>
                </c:pt>
                <c:pt idx="2">
                  <c:v>WARNER</c:v>
                </c:pt>
                <c:pt idx="3">
                  <c:v>MEDUSA</c:v>
                </c:pt>
                <c:pt idx="4">
                  <c:v>ALTRI</c:v>
                </c:pt>
              </c:strCache>
            </c:strRef>
          </c:cat>
          <c:val>
            <c:numRef>
              <c:f>sintesi!$B$8:$B$12</c:f>
              <c:numCache>
                <c:formatCode>General</c:formatCode>
                <c:ptCount val="5"/>
                <c:pt idx="0">
                  <c:v>234</c:v>
                </c:pt>
                <c:pt idx="1">
                  <c:v>18</c:v>
                </c:pt>
                <c:pt idx="2">
                  <c:v>17</c:v>
                </c:pt>
                <c:pt idx="3">
                  <c:v>9</c:v>
                </c:pt>
                <c:pt idx="4">
                  <c:v>28</c:v>
                </c:pt>
              </c:numCache>
            </c:numRef>
          </c:val>
        </c:ser>
      </c:pie3DChart>
    </c:plotArea>
    <c:plotVisOnly val="1"/>
  </c:chart>
  <c:spPr>
    <a:ln w="3175">
      <a:solidFill>
        <a:schemeClr val="tx1"/>
      </a:solidFill>
    </a:ln>
  </c:sp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view3D>
      <c:rotX val="30"/>
      <c:rotY val="160"/>
      <c:perspective val="30"/>
    </c:view3D>
    <c:plotArea>
      <c:layout/>
      <c:pie3DChart>
        <c:varyColors val="1"/>
        <c:ser>
          <c:idx val="0"/>
          <c:order val="0"/>
          <c:explosion val="25"/>
          <c:dPt>
            <c:idx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dPt>
          <c:dPt>
            <c:idx val="1"/>
            <c:spPr>
              <a:solidFill>
                <a:srgbClr val="FF0000"/>
              </a:solidFill>
            </c:spPr>
          </c:dPt>
          <c:dLbls>
            <c:dLbl>
              <c:idx val="0"/>
              <c:layout>
                <c:manualLayout>
                  <c:x val="0.21592016481935403"/>
                  <c:y val="-0.10197456087219867"/>
                </c:manualLayout>
              </c:layout>
              <c:tx>
                <c:rich>
                  <a:bodyPr/>
                  <a:lstStyle/>
                  <a:p>
                    <a:r>
                      <a:rPr lang="it-IT" sz="1200" b="0" i="0" u="none" strike="noStrike" baseline="0"/>
                      <a:t>340.954.990</a:t>
                    </a:r>
                    <a:r>
                      <a:rPr lang="it-IT" sz="1300" b="0" i="0" u="none" strike="noStrike" baseline="0"/>
                      <a:t>€</a:t>
                    </a:r>
                    <a:r>
                      <a:rPr lang="it-IT" sz="1400" b="0" i="0" u="none" strike="noStrike" baseline="0"/>
                      <a:t> </a:t>
                    </a:r>
                    <a:r>
                      <a:rPr lang="it-IT" sz="1100" b="0" i="0" u="none" strike="noStrike" baseline="0"/>
                      <a:t> </a:t>
                    </a:r>
                    <a:r>
                      <a:rPr lang="en-US"/>
                      <a:t>(56%)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7.6132625157633291E-2"/>
                  <c:y val="-1.061007957559681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UNIVERSAL</a:t>
                    </a:r>
                  </a:p>
                  <a:p>
                    <a:r>
                      <a:rPr lang="it-IT" sz="1200" b="0" i="0" u="none" strike="noStrike" baseline="0"/>
                      <a:t>35.356.550€</a:t>
                    </a:r>
                  </a:p>
                  <a:p>
                    <a:r>
                      <a:rPr lang="en-US"/>
                      <a:t>(6%)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4.1423956664670206E-2"/>
                  <c:y val="-3.1830238726790465E-2"/>
                </c:manualLayout>
              </c:layout>
              <c:tx>
                <c:rich>
                  <a:bodyPr/>
                  <a:lstStyle/>
                  <a:p>
                    <a:pPr algn="ctr" rtl="0">
                      <a:defRPr lang="en-US" sz="11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1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WARNER </a:t>
                    </a:r>
                    <a:r>
                      <a:rPr lang="it-IT" sz="1200" b="0" i="0" u="none" strike="noStrike" baseline="0"/>
                      <a:t>63.350.354€</a:t>
                    </a:r>
                    <a:r>
                      <a:rPr lang="it-IT" sz="1100" b="0" i="0" u="none" strike="noStrike" baseline="0"/>
                      <a:t> </a:t>
                    </a:r>
                    <a:r>
                      <a:rPr lang="en-US" sz="11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 
 (10%)</a:t>
                    </a:r>
                  </a:p>
                </c:rich>
              </c:tx>
              <c:spPr>
                <a:ln>
                  <a:noFill/>
                </a:ln>
              </c:spPr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0"/>
                  <c:y val="-8.841732979664014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MEDUSA
</a:t>
                    </a:r>
                    <a:r>
                      <a:rPr lang="it-IT" sz="1200" b="0" i="0" u="none" strike="noStrike" baseline="0"/>
                      <a:t>80.024.259€</a:t>
                    </a:r>
                    <a:r>
                      <a:rPr lang="it-IT" sz="1100" b="0" i="0" u="none" strike="noStrike" baseline="0"/>
                      <a:t> </a:t>
                    </a:r>
                  </a:p>
                  <a:p>
                    <a:r>
                      <a:rPr lang="en-US" sz="1100"/>
                      <a:t>(1</a:t>
                    </a:r>
                    <a:r>
                      <a:rPr lang="en-US"/>
                      <a:t>3%)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9.3023227696228776E-3"/>
                  <c:y val="-2.475713082283812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ALTRI DISTRIBUTORI
</a:t>
                    </a:r>
                    <a:r>
                      <a:rPr lang="it-IT" sz="1100" b="0" i="0" u="none" strike="noStrike" baseline="0"/>
                      <a:t>86.685.022€</a:t>
                    </a:r>
                    <a:r>
                      <a:rPr lang="en-US"/>
                      <a:t>  (14%)</a:t>
                    </a:r>
                  </a:p>
                </c:rich>
              </c:tx>
              <c:dLblPos val="bestFit"/>
              <c:showCatName val="1"/>
              <c:showPercent val="1"/>
            </c:dLbl>
            <c:spPr>
              <a:ln>
                <a:noFill/>
              </a:ln>
            </c:spPr>
            <c:txPr>
              <a:bodyPr/>
              <a:lstStyle/>
              <a:p>
                <a:pPr>
                  <a:defRPr sz="1100"/>
                </a:pPr>
                <a:endParaRPr lang="it-IT"/>
              </a:p>
            </c:txPr>
            <c:dLblPos val="outEnd"/>
            <c:showCatName val="1"/>
            <c:showPercent val="1"/>
          </c:dLbls>
          <c:cat>
            <c:strRef>
              <c:f>sintesi!$A$8:$A$12</c:f>
              <c:strCache>
                <c:ptCount val="5"/>
                <c:pt idx="0">
                  <c:v>MERCATO</c:v>
                </c:pt>
                <c:pt idx="1">
                  <c:v>UNIVERSAL</c:v>
                </c:pt>
                <c:pt idx="2">
                  <c:v>WARNER</c:v>
                </c:pt>
                <c:pt idx="3">
                  <c:v>MEDUSA</c:v>
                </c:pt>
                <c:pt idx="4">
                  <c:v>ALTRI</c:v>
                </c:pt>
              </c:strCache>
            </c:strRef>
          </c:cat>
          <c:val>
            <c:numRef>
              <c:f>sintesi!$D$8:$D$12</c:f>
              <c:numCache>
                <c:formatCode>General</c:formatCode>
                <c:ptCount val="5"/>
                <c:pt idx="0">
                  <c:v>340954990</c:v>
                </c:pt>
                <c:pt idx="1">
                  <c:v>35356550</c:v>
                </c:pt>
                <c:pt idx="2">
                  <c:v>63350354</c:v>
                </c:pt>
                <c:pt idx="3">
                  <c:v>80024259</c:v>
                </c:pt>
                <c:pt idx="4">
                  <c:v>86685022</c:v>
                </c:pt>
              </c:numCache>
            </c:numRef>
          </c:val>
        </c:ser>
      </c:pie3DChart>
    </c:plotArea>
    <c:plotVisOnly val="1"/>
  </c:chart>
  <c:spPr>
    <a:ln w="3175">
      <a:solidFill>
        <a:schemeClr val="tx1"/>
      </a:solidFill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view3D>
      <c:rotX val="30"/>
      <c:rotY val="80"/>
      <c:perspective val="30"/>
    </c:view3D>
    <c:plotArea>
      <c:layout/>
      <c:pie3DChart>
        <c:varyColors val="1"/>
        <c:ser>
          <c:idx val="0"/>
          <c:order val="0"/>
          <c:explosion val="25"/>
          <c:dPt>
            <c:idx val="0"/>
            <c:spPr>
              <a:solidFill>
                <a:schemeClr val="bg1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0.26966297795234845"/>
                  <c:y val="-0.22222219128001594"/>
                </c:manualLayout>
              </c:layout>
              <c:tx>
                <c:rich>
                  <a:bodyPr/>
                  <a:lstStyle/>
                  <a:p>
                    <a:r>
                      <a:rPr lang="en-US" sz="1600"/>
                      <a:t>265</a:t>
                    </a:r>
                    <a:r>
                      <a:rPr lang="en-US" baseline="0"/>
                      <a:t> </a:t>
                    </a:r>
                  </a:p>
                  <a:p>
                    <a:r>
                      <a:rPr lang="en-US"/>
                      <a:t>(76%)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8.950848398919585E-2"/>
                  <c:y val="-9.1138077236366678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UNIVERSAL</a:t>
                    </a:r>
                  </a:p>
                  <a:p>
                    <a:r>
                      <a:rPr lang="en-US" sz="1600"/>
                      <a:t>24</a:t>
                    </a:r>
                    <a:r>
                      <a:rPr lang="en-US"/>
                      <a:t> (7%)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4.1423880267380066E-2"/>
                  <c:y val="-3.1830247590870761E-2"/>
                </c:manualLayout>
              </c:layout>
              <c:tx>
                <c:rich>
                  <a:bodyPr/>
                  <a:lstStyle/>
                  <a:p>
                    <a:pPr algn="ctr" rtl="0">
                      <a:defRPr lang="en-US" sz="11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1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WARNER
</a:t>
                    </a:r>
                    <a:r>
                      <a:rPr lang="en-US" sz="16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17</a:t>
                    </a:r>
                    <a:r>
                      <a:rPr lang="en-US" sz="11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 (5%)</a:t>
                    </a:r>
                  </a:p>
                </c:rich>
              </c:tx>
              <c:spPr/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1.5652921779320362E-2"/>
                  <c:y val="-3.1830526070727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MEDUSA
</a:t>
                    </a:r>
                    <a:r>
                      <a:rPr lang="en-US" sz="1600"/>
                      <a:t>10 </a:t>
                    </a:r>
                    <a:r>
                      <a:rPr lang="en-US" sz="1100"/>
                      <a:t>(</a:t>
                    </a:r>
                    <a:r>
                      <a:rPr lang="en-US"/>
                      <a:t>3%)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0"/>
                  <c:y val="1.060980405043381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ALTRI DISTR.
</a:t>
                    </a:r>
                    <a:r>
                      <a:rPr lang="en-US" sz="1600"/>
                      <a:t>31</a:t>
                    </a:r>
                    <a:r>
                      <a:rPr lang="en-US"/>
                      <a:t>  (9%)</a:t>
                    </a:r>
                  </a:p>
                </c:rich>
              </c:tx>
              <c:dLblPos val="bestFit"/>
              <c:showCatName val="1"/>
              <c:showPercent val="1"/>
            </c:dLbl>
            <c:txPr>
              <a:bodyPr/>
              <a:lstStyle/>
              <a:p>
                <a:pPr>
                  <a:defRPr sz="1100"/>
                </a:pPr>
                <a:endParaRPr lang="it-IT"/>
              </a:p>
            </c:txPr>
            <c:dLblPos val="outEnd"/>
            <c:showCatName val="1"/>
            <c:showPercent val="1"/>
          </c:dLbls>
          <c:cat>
            <c:strRef>
              <c:f>sintesi!$I$8:$I$12</c:f>
              <c:strCache>
                <c:ptCount val="5"/>
                <c:pt idx="0">
                  <c:v>MERCATO</c:v>
                </c:pt>
                <c:pt idx="1">
                  <c:v>UNIVERSAL</c:v>
                </c:pt>
                <c:pt idx="2">
                  <c:v>WARNER</c:v>
                </c:pt>
                <c:pt idx="3">
                  <c:v>MEDUSA</c:v>
                </c:pt>
                <c:pt idx="4">
                  <c:v>ALTRI</c:v>
                </c:pt>
              </c:strCache>
            </c:strRef>
          </c:cat>
          <c:val>
            <c:numRef>
              <c:f>sintesi!$J$8:$J$12</c:f>
              <c:numCache>
                <c:formatCode>General</c:formatCode>
                <c:ptCount val="5"/>
                <c:pt idx="0">
                  <c:v>265</c:v>
                </c:pt>
                <c:pt idx="1">
                  <c:v>24</c:v>
                </c:pt>
                <c:pt idx="2">
                  <c:v>17</c:v>
                </c:pt>
                <c:pt idx="3">
                  <c:v>10</c:v>
                </c:pt>
                <c:pt idx="4">
                  <c:v>31</c:v>
                </c:pt>
              </c:numCache>
            </c:numRef>
          </c:val>
        </c:ser>
      </c:pie3DChart>
    </c:plotArea>
    <c:plotVisOnly val="1"/>
  </c:chart>
  <c:spPr>
    <a:ln w="3175">
      <a:solidFill>
        <a:schemeClr val="tx1"/>
      </a:solidFill>
    </a:ln>
  </c:spPr>
  <c:printSettings>
    <c:headerFooter/>
    <c:pageMargins b="0.75000000000000022" l="0.70000000000000018" r="0.70000000000000018" t="0.75000000000000022" header="0.3000000000000001" footer="0.3000000000000001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view3D>
      <c:rotX val="30"/>
      <c:rotY val="160"/>
      <c:perspective val="30"/>
    </c:view3D>
    <c:plotArea>
      <c:layout/>
      <c:pie3DChart>
        <c:varyColors val="1"/>
        <c:ser>
          <c:idx val="0"/>
          <c:order val="0"/>
          <c:explosion val="25"/>
          <c:dPt>
            <c:idx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dPt>
          <c:dPt>
            <c:idx val="1"/>
            <c:spPr>
              <a:solidFill>
                <a:srgbClr val="FF0000"/>
              </a:solidFill>
            </c:spPr>
          </c:dPt>
          <c:dLbls>
            <c:dLbl>
              <c:idx val="0"/>
              <c:layout>
                <c:manualLayout>
                  <c:x val="0.21336098324159244"/>
                  <c:y val="-8.4291094912870679E-2"/>
                </c:manualLayout>
              </c:layout>
              <c:tx>
                <c:rich>
                  <a:bodyPr/>
                  <a:lstStyle/>
                  <a:p>
                    <a:r>
                      <a:rPr lang="it-IT" sz="1100" b="0" i="0" u="none" strike="noStrike" baseline="0"/>
                      <a:t>316.027.925€  </a:t>
                    </a:r>
                    <a:r>
                      <a:rPr lang="en-US"/>
                      <a:t>(53%)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7.6132625157633346E-2"/>
                  <c:y val="-1.0610079575596816E-2"/>
                </c:manualLayout>
              </c:layout>
              <c:tx>
                <c:rich>
                  <a:bodyPr/>
                  <a:lstStyle/>
                  <a:p>
                    <a:r>
                      <a:rPr lang="en-US" sz="1050"/>
                      <a:t>U</a:t>
                    </a:r>
                    <a:r>
                      <a:rPr lang="en-US"/>
                      <a:t>NIVERSAL</a:t>
                    </a:r>
                  </a:p>
                  <a:p>
                    <a:r>
                      <a:rPr lang="it-IT" sz="1200" b="0" i="0" u="none" strike="noStrike" baseline="0"/>
                      <a:t>107.089.281€</a:t>
                    </a:r>
                  </a:p>
                  <a:p>
                    <a:r>
                      <a:rPr lang="en-US"/>
                      <a:t>(18%)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4.769750231938425E-4"/>
                  <c:y val="-4.951370468611848E-2"/>
                </c:manualLayout>
              </c:layout>
              <c:tx>
                <c:rich>
                  <a:bodyPr/>
                  <a:lstStyle/>
                  <a:p>
                    <a:pPr algn="ctr" rtl="0">
                      <a:defRPr lang="en-US" sz="105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05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W</a:t>
                    </a:r>
                    <a:r>
                      <a:rPr lang="en-US" sz="11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ARNER </a:t>
                    </a:r>
                    <a:r>
                      <a:rPr lang="it-IT" sz="1200" b="0" i="0" u="none" strike="noStrike" baseline="0"/>
                      <a:t>65.695.601€</a:t>
                    </a:r>
                    <a:r>
                      <a:rPr lang="it-IT" sz="1100" b="0" i="0" u="none" strike="noStrike" baseline="0"/>
                      <a:t> </a:t>
                    </a:r>
                    <a:r>
                      <a:rPr lang="en-US" sz="11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 
 (11%)</a:t>
                    </a:r>
                  </a:p>
                </c:rich>
              </c:tx>
              <c:spPr>
                <a:ln>
                  <a:noFill/>
                </a:ln>
              </c:spPr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0"/>
                  <c:y val="0.10963748894783377"/>
                </c:manualLayout>
              </c:layout>
              <c:tx>
                <c:rich>
                  <a:bodyPr/>
                  <a:lstStyle/>
                  <a:p>
                    <a:r>
                      <a:rPr lang="en-US" sz="1050"/>
                      <a:t>M</a:t>
                    </a:r>
                    <a:r>
                      <a:rPr lang="en-US"/>
                      <a:t>EDUSA
</a:t>
                    </a:r>
                    <a:r>
                      <a:rPr lang="it-IT" sz="1200" b="0" i="0" u="none" strike="noStrike" baseline="0"/>
                      <a:t>43.935.549€</a:t>
                    </a:r>
                    <a:r>
                      <a:rPr lang="it-IT" sz="1100" b="0" i="0" u="none" strike="noStrike" baseline="0"/>
                      <a:t> </a:t>
                    </a:r>
                  </a:p>
                  <a:p>
                    <a:r>
                      <a:rPr lang="en-US" sz="1100"/>
                      <a:t>(7</a:t>
                    </a:r>
                    <a:r>
                      <a:rPr lang="en-US"/>
                      <a:t>%)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0.13982078474582693"/>
                  <c:y val="7.7806971741264441E-2"/>
                </c:manualLayout>
              </c:layout>
              <c:tx>
                <c:rich>
                  <a:bodyPr/>
                  <a:lstStyle/>
                  <a:p>
                    <a:r>
                      <a:rPr lang="en-US" sz="1050"/>
                      <a:t>A</a:t>
                    </a:r>
                    <a:r>
                      <a:rPr lang="en-US"/>
                      <a:t>LTRI DISTRIBUTORI
</a:t>
                    </a:r>
                    <a:r>
                      <a:rPr lang="it-IT" sz="1100" b="0" i="0" u="none" strike="noStrike" baseline="0"/>
                      <a:t>63.921.480€ </a:t>
                    </a:r>
                    <a:r>
                      <a:rPr lang="en-US"/>
                      <a:t>  (11%)</a:t>
                    </a:r>
                  </a:p>
                </c:rich>
              </c:tx>
              <c:dLblPos val="bestFit"/>
              <c:showCatName val="1"/>
              <c:showPercent val="1"/>
            </c:dLbl>
            <c:spPr>
              <a:ln>
                <a:noFill/>
              </a:ln>
            </c:spPr>
            <c:txPr>
              <a:bodyPr/>
              <a:lstStyle/>
              <a:p>
                <a:pPr>
                  <a:defRPr sz="1050"/>
                </a:pPr>
                <a:endParaRPr lang="it-IT"/>
              </a:p>
            </c:txPr>
            <c:dLblPos val="outEnd"/>
            <c:showCatName val="1"/>
            <c:showPercent val="1"/>
          </c:dLbls>
          <c:cat>
            <c:strRef>
              <c:f>sintesi!$I$8:$I$12</c:f>
              <c:strCache>
                <c:ptCount val="5"/>
                <c:pt idx="0">
                  <c:v>MERCATO</c:v>
                </c:pt>
                <c:pt idx="1">
                  <c:v>UNIVERSAL</c:v>
                </c:pt>
                <c:pt idx="2">
                  <c:v>WARNER</c:v>
                </c:pt>
                <c:pt idx="3">
                  <c:v>MEDUSA</c:v>
                </c:pt>
                <c:pt idx="4">
                  <c:v>ALTRI</c:v>
                </c:pt>
              </c:strCache>
            </c:strRef>
          </c:cat>
          <c:val>
            <c:numRef>
              <c:f>sintesi!$L$8:$L$12</c:f>
              <c:numCache>
                <c:formatCode>General</c:formatCode>
                <c:ptCount val="5"/>
                <c:pt idx="0">
                  <c:v>316027925</c:v>
                </c:pt>
                <c:pt idx="1">
                  <c:v>107089281</c:v>
                </c:pt>
                <c:pt idx="2">
                  <c:v>65695601</c:v>
                </c:pt>
                <c:pt idx="3">
                  <c:v>43935549</c:v>
                </c:pt>
                <c:pt idx="4">
                  <c:v>63921480</c:v>
                </c:pt>
              </c:numCache>
            </c:numRef>
          </c:val>
        </c:ser>
      </c:pie3DChart>
    </c:plotArea>
    <c:plotVisOnly val="1"/>
  </c:chart>
  <c:spPr>
    <a:ln w="3175">
      <a:solidFill>
        <a:schemeClr val="tx1"/>
      </a:solidFill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view3D>
      <c:rotX val="30"/>
      <c:rotY val="70"/>
      <c:perspective val="30"/>
    </c:view3D>
    <c:plotArea>
      <c:layout/>
      <c:pie3DChart>
        <c:varyColors val="1"/>
        <c:ser>
          <c:idx val="0"/>
          <c:order val="0"/>
          <c:explosion val="25"/>
          <c:dPt>
            <c:idx val="0"/>
            <c:spPr>
              <a:solidFill>
                <a:schemeClr val="bg1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0.20568343850830742"/>
                  <c:y val="-0.28234599228499407"/>
                </c:manualLayout>
              </c:layout>
              <c:tx>
                <c:rich>
                  <a:bodyPr/>
                  <a:lstStyle/>
                  <a:p>
                    <a:r>
                      <a:rPr lang="en-US" sz="1600"/>
                      <a:t>284</a:t>
                    </a:r>
                    <a:r>
                      <a:rPr lang="en-US" baseline="0"/>
                      <a:t> </a:t>
                    </a:r>
                  </a:p>
                  <a:p>
                    <a:r>
                      <a:rPr lang="en-US"/>
                      <a:t>(79%)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8.950848398919585E-2"/>
                  <c:y val="-9.1138077236366678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UNIVERSAL</a:t>
                    </a:r>
                  </a:p>
                  <a:p>
                    <a:r>
                      <a:rPr lang="en-US" sz="1600"/>
                      <a:t>22</a:t>
                    </a:r>
                    <a:r>
                      <a:rPr lang="en-US"/>
                      <a:t> (6%)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4.9101425000664986E-2"/>
                  <c:y val="-2.4756859237343925E-2"/>
                </c:manualLayout>
              </c:layout>
              <c:tx>
                <c:rich>
                  <a:bodyPr/>
                  <a:lstStyle/>
                  <a:p>
                    <a:pPr algn="ctr" rtl="0">
                      <a:defRPr lang="en-US" sz="11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1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WARNER
</a:t>
                    </a:r>
                    <a:r>
                      <a:rPr lang="en-US" sz="16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17</a:t>
                    </a:r>
                    <a:r>
                      <a:rPr lang="en-US" sz="11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 (5%)</a:t>
                    </a:r>
                  </a:p>
                </c:rich>
              </c:tx>
              <c:spPr/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5.4163969786342591E-3"/>
                  <c:y val="-1.414677670705367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MEDUSA
</a:t>
                    </a:r>
                    <a:r>
                      <a:rPr lang="en-US" sz="1600"/>
                      <a:t>10 </a:t>
                    </a:r>
                    <a:r>
                      <a:rPr lang="en-US" sz="1100"/>
                      <a:t>(</a:t>
                    </a:r>
                    <a:r>
                      <a:rPr lang="en-US"/>
                      <a:t>3%)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2.5591815777616392E-2"/>
                  <c:y val="6.366021670188512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ALTRI DISTR.
</a:t>
                    </a:r>
                    <a:r>
                      <a:rPr lang="en-US" sz="1600"/>
                      <a:t>27</a:t>
                    </a:r>
                    <a:r>
                      <a:rPr lang="en-US"/>
                      <a:t>  (8%)</a:t>
                    </a:r>
                  </a:p>
                </c:rich>
              </c:tx>
              <c:dLblPos val="bestFit"/>
              <c:showCatName val="1"/>
              <c:showPercent val="1"/>
            </c:dLbl>
            <c:txPr>
              <a:bodyPr/>
              <a:lstStyle/>
              <a:p>
                <a:pPr>
                  <a:defRPr sz="1100"/>
                </a:pPr>
                <a:endParaRPr lang="it-IT"/>
              </a:p>
            </c:txPr>
            <c:dLblPos val="outEnd"/>
            <c:showCatName val="1"/>
            <c:showPercent val="1"/>
          </c:dLbls>
          <c:cat>
            <c:strRef>
              <c:f>sintesi!$Q$8:$Q$12</c:f>
              <c:strCache>
                <c:ptCount val="5"/>
                <c:pt idx="0">
                  <c:v>MERCATO</c:v>
                </c:pt>
                <c:pt idx="1">
                  <c:v>UNIVERSAL</c:v>
                </c:pt>
                <c:pt idx="2">
                  <c:v>WARNER</c:v>
                </c:pt>
                <c:pt idx="3">
                  <c:v>MEDUSA</c:v>
                </c:pt>
                <c:pt idx="4">
                  <c:v>ALTRI</c:v>
                </c:pt>
              </c:strCache>
            </c:strRef>
          </c:cat>
          <c:val>
            <c:numRef>
              <c:f>sintesi!$R$8:$R$12</c:f>
              <c:numCache>
                <c:formatCode>General</c:formatCode>
                <c:ptCount val="5"/>
                <c:pt idx="0">
                  <c:v>284</c:v>
                </c:pt>
                <c:pt idx="1">
                  <c:v>22</c:v>
                </c:pt>
                <c:pt idx="2">
                  <c:v>17</c:v>
                </c:pt>
                <c:pt idx="3">
                  <c:v>10</c:v>
                </c:pt>
                <c:pt idx="4">
                  <c:v>27</c:v>
                </c:pt>
              </c:numCache>
            </c:numRef>
          </c:val>
        </c:ser>
      </c:pie3DChart>
    </c:plotArea>
    <c:plotVisOnly val="1"/>
  </c:chart>
  <c:spPr>
    <a:ln w="3175">
      <a:solidFill>
        <a:schemeClr val="tx1"/>
      </a:solidFill>
    </a:ln>
  </c:spPr>
  <c:printSettings>
    <c:headerFooter/>
    <c:pageMargins b="0.75000000000000022" l="0.70000000000000018" r="0.70000000000000018" t="0.75000000000000022" header="0.3000000000000001" footer="0.3000000000000001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view3D>
      <c:rotX val="30"/>
      <c:rotY val="140"/>
      <c:perspective val="30"/>
    </c:view3D>
    <c:plotArea>
      <c:layout/>
      <c:pie3DChart>
        <c:varyColors val="1"/>
        <c:ser>
          <c:idx val="0"/>
          <c:order val="0"/>
          <c:explosion val="25"/>
          <c:dPt>
            <c:idx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dPt>
          <c:dPt>
            <c:idx val="1"/>
            <c:spPr>
              <a:solidFill>
                <a:srgbClr val="FF0000"/>
              </a:solidFill>
            </c:spPr>
          </c:dPt>
          <c:dLbls>
            <c:dLbl>
              <c:idx val="0"/>
              <c:layout>
                <c:manualLayout>
                  <c:x val="0.21336098324159244"/>
                  <c:y val="-8.4291094912870679E-2"/>
                </c:manualLayout>
              </c:layout>
              <c:tx>
                <c:rich>
                  <a:bodyPr/>
                  <a:lstStyle/>
                  <a:p>
                    <a:r>
                      <a:rPr lang="it-IT" sz="1050" b="0" i="0" u="none" strike="noStrike" baseline="0"/>
                      <a:t>397.664.556€  </a:t>
                    </a:r>
                    <a:r>
                      <a:rPr lang="en-US" sz="1050"/>
                      <a:t>(59%)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7.6132625157633346E-2"/>
                  <c:y val="-1.061007957559681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UNIVERSAL</a:t>
                    </a:r>
                  </a:p>
                  <a:p>
                    <a:r>
                      <a:rPr lang="it-IT" sz="1200" b="0" i="0" u="none" strike="noStrike" baseline="0"/>
                      <a:t>63.397.875€</a:t>
                    </a:r>
                  </a:p>
                  <a:p>
                    <a:r>
                      <a:rPr lang="en-US"/>
                      <a:t>(9%)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4.1423956664670206E-2"/>
                  <c:y val="-3.1830238726790486E-2"/>
                </c:manualLayout>
              </c:layout>
              <c:tx>
                <c:rich>
                  <a:bodyPr/>
                  <a:lstStyle/>
                  <a:p>
                    <a:pPr algn="ctr" rtl="0">
                      <a:defRPr lang="en-US" sz="11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1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WARNER </a:t>
                    </a:r>
                    <a:r>
                      <a:rPr lang="it-IT" sz="1200" b="0" i="0" u="none" strike="noStrike" baseline="0"/>
                      <a:t>46.395.998€</a:t>
                    </a:r>
                    <a:r>
                      <a:rPr lang="it-IT" sz="1100" b="0" i="0" u="none" strike="noStrike" baseline="0"/>
                      <a:t> </a:t>
                    </a:r>
                    <a:r>
                      <a:rPr lang="en-US" sz="11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 
 (10%)</a:t>
                    </a:r>
                  </a:p>
                </c:rich>
              </c:tx>
              <c:spPr>
                <a:ln>
                  <a:noFill/>
                </a:ln>
              </c:spPr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0"/>
                  <c:y val="-7.427055702917771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MEDUSA
</a:t>
                    </a:r>
                    <a:r>
                      <a:rPr lang="it-IT" sz="1200" b="0" i="0" u="none" strike="noStrike" baseline="0"/>
                      <a:t>106.079.632€</a:t>
                    </a:r>
                    <a:r>
                      <a:rPr lang="it-IT" sz="1100" b="0" i="0" u="none" strike="noStrike" baseline="0"/>
                      <a:t> </a:t>
                    </a:r>
                  </a:p>
                  <a:p>
                    <a:r>
                      <a:rPr lang="en-US" sz="1100"/>
                      <a:t>(16</a:t>
                    </a:r>
                    <a:r>
                      <a:rPr lang="en-US"/>
                      <a:t>%)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1.6247780363379603E-3"/>
                  <c:y val="3.536665343887716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ALTRI DISTRIBUTORI
</a:t>
                    </a:r>
                    <a:r>
                      <a:rPr lang="it-IT" sz="1100" b="0" i="0" u="none" strike="noStrike" baseline="0"/>
                      <a:t>64.422.841 </a:t>
                    </a:r>
                    <a:r>
                      <a:rPr lang="en-US"/>
                      <a:t>  (10%)</a:t>
                    </a:r>
                  </a:p>
                </c:rich>
              </c:tx>
              <c:dLblPos val="bestFit"/>
              <c:showCatName val="1"/>
              <c:showPercent val="1"/>
            </c:dLbl>
            <c:spPr>
              <a:ln>
                <a:noFill/>
              </a:ln>
            </c:spPr>
            <c:txPr>
              <a:bodyPr/>
              <a:lstStyle/>
              <a:p>
                <a:pPr>
                  <a:defRPr sz="1100"/>
                </a:pPr>
                <a:endParaRPr lang="it-IT"/>
              </a:p>
            </c:txPr>
            <c:dLblPos val="outEnd"/>
            <c:showCatName val="1"/>
            <c:showPercent val="1"/>
          </c:dLbls>
          <c:cat>
            <c:strRef>
              <c:f>sintesi!$Q$8:$Q$12</c:f>
              <c:strCache>
                <c:ptCount val="5"/>
                <c:pt idx="0">
                  <c:v>MERCATO</c:v>
                </c:pt>
                <c:pt idx="1">
                  <c:v>UNIVERSAL</c:v>
                </c:pt>
                <c:pt idx="2">
                  <c:v>WARNER</c:v>
                </c:pt>
                <c:pt idx="3">
                  <c:v>MEDUSA</c:v>
                </c:pt>
                <c:pt idx="4">
                  <c:v>ALTRI</c:v>
                </c:pt>
              </c:strCache>
            </c:strRef>
          </c:cat>
          <c:val>
            <c:numRef>
              <c:f>sintesi!$T$8:$T$12</c:f>
              <c:numCache>
                <c:formatCode>General</c:formatCode>
                <c:ptCount val="5"/>
                <c:pt idx="0">
                  <c:v>397664556</c:v>
                </c:pt>
                <c:pt idx="1">
                  <c:v>63397875</c:v>
                </c:pt>
                <c:pt idx="2">
                  <c:v>46395998</c:v>
                </c:pt>
                <c:pt idx="3">
                  <c:v>106079632</c:v>
                </c:pt>
                <c:pt idx="4">
                  <c:v>64422841</c:v>
                </c:pt>
              </c:numCache>
            </c:numRef>
          </c:val>
        </c:ser>
      </c:pie3DChart>
    </c:plotArea>
    <c:plotVisOnly val="1"/>
  </c:chart>
  <c:spPr>
    <a:ln w="3175">
      <a:solidFill>
        <a:schemeClr val="tx1"/>
      </a:solidFill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6</xdr:col>
      <xdr:colOff>419099</xdr:colOff>
      <xdr:row>33</xdr:row>
      <xdr:rowOff>161924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520484</xdr:colOff>
      <xdr:row>19</xdr:row>
      <xdr:rowOff>142875</xdr:rowOff>
    </xdr:from>
    <xdr:ext cx="1316834" cy="577659"/>
    <xdr:sp macro="" textlink="">
      <xdr:nvSpPr>
        <xdr:cNvPr id="3" name="CasellaDiTesto 2"/>
        <xdr:cNvSpPr txBox="1"/>
      </xdr:nvSpPr>
      <xdr:spPr>
        <a:xfrm>
          <a:off x="2339759" y="5248275"/>
          <a:ext cx="1316834" cy="577659"/>
        </a:xfrm>
        <a:prstGeom prst="rect">
          <a:avLst/>
        </a:prstGeom>
        <a:solidFill>
          <a:schemeClr val="bg1">
            <a:alpha val="80000"/>
          </a:schemeClr>
        </a:solidFill>
        <a:ln w="3175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ctr"/>
          <a:r>
            <a:rPr lang="it-IT" sz="1100" b="0">
              <a:solidFill>
                <a:srgbClr val="FF0000"/>
              </a:solidFill>
            </a:rPr>
            <a:t>TOTALE </a:t>
          </a:r>
          <a:r>
            <a:rPr lang="it-IT" sz="1100" b="0" baseline="0">
              <a:solidFill>
                <a:srgbClr val="FF0000"/>
              </a:solidFill>
            </a:rPr>
            <a:t> </a:t>
          </a:r>
          <a:r>
            <a:rPr lang="it-IT" sz="1100" b="0">
              <a:solidFill>
                <a:srgbClr val="FF0000"/>
              </a:solidFill>
            </a:rPr>
            <a:t>MEDIASET</a:t>
          </a:r>
          <a:r>
            <a:rPr lang="it-IT" sz="1100" b="0" baseline="0">
              <a:solidFill>
                <a:srgbClr val="FF0000"/>
              </a:solidFill>
            </a:rPr>
            <a:t> </a:t>
          </a:r>
        </a:p>
        <a:p>
          <a:pPr algn="ctr"/>
          <a:r>
            <a:rPr lang="it-IT" sz="2000" b="1" baseline="0">
              <a:solidFill>
                <a:srgbClr val="FF0000"/>
              </a:solidFill>
            </a:rPr>
            <a:t>72</a:t>
          </a:r>
          <a:r>
            <a:rPr lang="it-IT" sz="2000" b="0" baseline="0">
              <a:solidFill>
                <a:srgbClr val="FF0000"/>
              </a:solidFill>
            </a:rPr>
            <a:t> </a:t>
          </a:r>
          <a:r>
            <a:rPr lang="it-IT" sz="1600" b="0" baseline="0">
              <a:solidFill>
                <a:srgbClr val="FF0000"/>
              </a:solidFill>
            </a:rPr>
            <a:t> (24%)</a:t>
          </a:r>
          <a:endParaRPr lang="it-IT" sz="1600" b="0">
            <a:solidFill>
              <a:srgbClr val="FF0000"/>
            </a:solidFill>
          </a:endParaRPr>
        </a:p>
      </xdr:txBody>
    </xdr:sp>
    <xdr:clientData/>
  </xdr:oneCellAnchor>
  <xdr:oneCellAnchor>
    <xdr:from>
      <xdr:col>0</xdr:col>
      <xdr:colOff>38100</xdr:colOff>
      <xdr:row>30</xdr:row>
      <xdr:rowOff>9525</xdr:rowOff>
    </xdr:from>
    <xdr:ext cx="1856342" cy="640240"/>
    <xdr:sp macro="" textlink="">
      <xdr:nvSpPr>
        <xdr:cNvPr id="4" name="CasellaDiTesto 3"/>
        <xdr:cNvSpPr txBox="1"/>
      </xdr:nvSpPr>
      <xdr:spPr>
        <a:xfrm>
          <a:off x="38100" y="7210425"/>
          <a:ext cx="1856342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100"/>
            <a:t>TOTALE FILM STAG. 2013/14 </a:t>
          </a:r>
        </a:p>
        <a:p>
          <a:pPr algn="ctr"/>
          <a:r>
            <a:rPr lang="it-IT" sz="1600"/>
            <a:t>306</a:t>
          </a:r>
          <a:r>
            <a:rPr lang="it-IT" sz="1100"/>
            <a:t> </a:t>
          </a:r>
          <a:endParaRPr lang="it-IT" sz="1400"/>
        </a:p>
        <a:p>
          <a:pPr algn="ctr"/>
          <a:r>
            <a:rPr lang="it-IT" sz="700"/>
            <a:t>con incasso</a:t>
          </a:r>
          <a:r>
            <a:rPr lang="it-IT" sz="700" baseline="0"/>
            <a:t>  superiore a 50.000€</a:t>
          </a:r>
          <a:endParaRPr lang="it-IT" sz="700"/>
        </a:p>
      </xdr:txBody>
    </xdr:sp>
    <xdr:clientData/>
  </xdr:oneCellAnchor>
  <xdr:twoCellAnchor>
    <xdr:from>
      <xdr:col>0</xdr:col>
      <xdr:colOff>0</xdr:colOff>
      <xdr:row>36</xdr:row>
      <xdr:rowOff>0</xdr:rowOff>
    </xdr:from>
    <xdr:to>
      <xdr:col>6</xdr:col>
      <xdr:colOff>419099</xdr:colOff>
      <xdr:row>54</xdr:row>
      <xdr:rowOff>161925</xdr:rowOff>
    </xdr:to>
    <xdr:graphicFrame macro="">
      <xdr:nvGraphicFramePr>
        <xdr:cNvPr id="7" name="Gra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14</xdr:col>
      <xdr:colOff>419099</xdr:colOff>
      <xdr:row>33</xdr:row>
      <xdr:rowOff>161924</xdr:rowOff>
    </xdr:to>
    <xdr:graphicFrame macro="">
      <xdr:nvGraphicFramePr>
        <xdr:cNvPr id="8" name="Gra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10</xdr:col>
      <xdr:colOff>510959</xdr:colOff>
      <xdr:row>21</xdr:row>
      <xdr:rowOff>76200</xdr:rowOff>
    </xdr:from>
    <xdr:ext cx="1316834" cy="577659"/>
    <xdr:sp macro="" textlink="">
      <xdr:nvSpPr>
        <xdr:cNvPr id="9" name="CasellaDiTesto 8"/>
        <xdr:cNvSpPr txBox="1"/>
      </xdr:nvSpPr>
      <xdr:spPr>
        <a:xfrm>
          <a:off x="7902359" y="5314950"/>
          <a:ext cx="1316834" cy="577659"/>
        </a:xfrm>
        <a:prstGeom prst="rect">
          <a:avLst/>
        </a:prstGeom>
        <a:solidFill>
          <a:schemeClr val="bg1">
            <a:alpha val="80000"/>
          </a:schemeClr>
        </a:solidFill>
        <a:ln w="3175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ctr"/>
          <a:r>
            <a:rPr lang="it-IT" sz="1100" b="0">
              <a:solidFill>
                <a:srgbClr val="FF0000"/>
              </a:solidFill>
            </a:rPr>
            <a:t>TOTALE </a:t>
          </a:r>
          <a:r>
            <a:rPr lang="it-IT" sz="1100" b="0" baseline="0">
              <a:solidFill>
                <a:srgbClr val="FF0000"/>
              </a:solidFill>
            </a:rPr>
            <a:t> </a:t>
          </a:r>
          <a:r>
            <a:rPr lang="it-IT" sz="1100" b="0">
              <a:solidFill>
                <a:srgbClr val="FF0000"/>
              </a:solidFill>
            </a:rPr>
            <a:t>MEDIASET</a:t>
          </a:r>
          <a:r>
            <a:rPr lang="it-IT" sz="1100" b="0" baseline="0">
              <a:solidFill>
                <a:srgbClr val="FF0000"/>
              </a:solidFill>
            </a:rPr>
            <a:t> </a:t>
          </a:r>
        </a:p>
        <a:p>
          <a:pPr algn="ctr"/>
          <a:r>
            <a:rPr lang="it-IT" sz="2000" b="1" baseline="0">
              <a:solidFill>
                <a:srgbClr val="FF0000"/>
              </a:solidFill>
            </a:rPr>
            <a:t>82</a:t>
          </a:r>
          <a:r>
            <a:rPr lang="it-IT" sz="2000" b="0" baseline="0">
              <a:solidFill>
                <a:srgbClr val="FF0000"/>
              </a:solidFill>
            </a:rPr>
            <a:t> </a:t>
          </a:r>
          <a:r>
            <a:rPr lang="it-IT" sz="1600" b="0" baseline="0">
              <a:solidFill>
                <a:srgbClr val="FF0000"/>
              </a:solidFill>
            </a:rPr>
            <a:t> (24%)</a:t>
          </a:r>
          <a:endParaRPr lang="it-IT" sz="1600" b="0">
            <a:solidFill>
              <a:srgbClr val="FF0000"/>
            </a:solidFill>
          </a:endParaRPr>
        </a:p>
      </xdr:txBody>
    </xdr:sp>
    <xdr:clientData/>
  </xdr:oneCellAnchor>
  <xdr:oneCellAnchor>
    <xdr:from>
      <xdr:col>8</xdr:col>
      <xdr:colOff>38100</xdr:colOff>
      <xdr:row>30</xdr:row>
      <xdr:rowOff>9525</xdr:rowOff>
    </xdr:from>
    <xdr:ext cx="1856342" cy="640240"/>
    <xdr:sp macro="" textlink="">
      <xdr:nvSpPr>
        <xdr:cNvPr id="10" name="CasellaDiTesto 9"/>
        <xdr:cNvSpPr txBox="1"/>
      </xdr:nvSpPr>
      <xdr:spPr>
        <a:xfrm>
          <a:off x="38100" y="7019925"/>
          <a:ext cx="1856342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100"/>
            <a:t>TOTALE FILM STAG. 2014/15 </a:t>
          </a:r>
        </a:p>
        <a:p>
          <a:pPr algn="ctr"/>
          <a:r>
            <a:rPr lang="it-IT" sz="1600"/>
            <a:t>347</a:t>
          </a:r>
          <a:r>
            <a:rPr lang="it-IT" sz="1100"/>
            <a:t> </a:t>
          </a:r>
          <a:endParaRPr lang="it-IT" sz="1400"/>
        </a:p>
        <a:p>
          <a:pPr algn="ctr"/>
          <a:r>
            <a:rPr lang="it-IT" sz="700"/>
            <a:t>con incasso</a:t>
          </a:r>
          <a:r>
            <a:rPr lang="it-IT" sz="700" baseline="0"/>
            <a:t>  superiore a 50.000€</a:t>
          </a:r>
          <a:endParaRPr lang="it-IT" sz="700"/>
        </a:p>
      </xdr:txBody>
    </xdr:sp>
    <xdr:clientData/>
  </xdr:oneCellAnchor>
  <xdr:twoCellAnchor>
    <xdr:from>
      <xdr:col>8</xdr:col>
      <xdr:colOff>0</xdr:colOff>
      <xdr:row>36</xdr:row>
      <xdr:rowOff>0</xdr:rowOff>
    </xdr:from>
    <xdr:to>
      <xdr:col>14</xdr:col>
      <xdr:colOff>419099</xdr:colOff>
      <xdr:row>54</xdr:row>
      <xdr:rowOff>161925</xdr:rowOff>
    </xdr:to>
    <xdr:graphicFrame macro="">
      <xdr:nvGraphicFramePr>
        <xdr:cNvPr id="11" name="Grafico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0</xdr:colOff>
      <xdr:row>15</xdr:row>
      <xdr:rowOff>0</xdr:rowOff>
    </xdr:from>
    <xdr:to>
      <xdr:col>22</xdr:col>
      <xdr:colOff>419099</xdr:colOff>
      <xdr:row>33</xdr:row>
      <xdr:rowOff>161924</xdr:rowOff>
    </xdr:to>
    <xdr:graphicFrame macro="">
      <xdr:nvGraphicFramePr>
        <xdr:cNvPr id="12" name="Gra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18</xdr:col>
      <xdr:colOff>558584</xdr:colOff>
      <xdr:row>21</xdr:row>
      <xdr:rowOff>85725</xdr:rowOff>
    </xdr:from>
    <xdr:ext cx="1316834" cy="577659"/>
    <xdr:sp macro="" textlink="">
      <xdr:nvSpPr>
        <xdr:cNvPr id="13" name="CasellaDiTesto 12"/>
        <xdr:cNvSpPr txBox="1"/>
      </xdr:nvSpPr>
      <xdr:spPr>
        <a:xfrm>
          <a:off x="13522109" y="5324475"/>
          <a:ext cx="1316834" cy="577659"/>
        </a:xfrm>
        <a:prstGeom prst="rect">
          <a:avLst/>
        </a:prstGeom>
        <a:solidFill>
          <a:schemeClr val="bg1">
            <a:alpha val="80000"/>
          </a:schemeClr>
        </a:solidFill>
        <a:ln w="3175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ctr"/>
          <a:r>
            <a:rPr lang="it-IT" sz="1100" b="0">
              <a:solidFill>
                <a:srgbClr val="FF0000"/>
              </a:solidFill>
            </a:rPr>
            <a:t>TOTALE </a:t>
          </a:r>
          <a:r>
            <a:rPr lang="it-IT" sz="1100" b="0" baseline="0">
              <a:solidFill>
                <a:srgbClr val="FF0000"/>
              </a:solidFill>
            </a:rPr>
            <a:t> </a:t>
          </a:r>
          <a:r>
            <a:rPr lang="it-IT" sz="1100" b="0">
              <a:solidFill>
                <a:srgbClr val="FF0000"/>
              </a:solidFill>
            </a:rPr>
            <a:t>MEDIASET</a:t>
          </a:r>
          <a:r>
            <a:rPr lang="it-IT" sz="1100" b="0" baseline="0">
              <a:solidFill>
                <a:srgbClr val="FF0000"/>
              </a:solidFill>
            </a:rPr>
            <a:t> </a:t>
          </a:r>
        </a:p>
        <a:p>
          <a:pPr algn="ctr"/>
          <a:r>
            <a:rPr lang="it-IT" sz="2000" b="1" baseline="0">
              <a:solidFill>
                <a:srgbClr val="FF0000"/>
              </a:solidFill>
            </a:rPr>
            <a:t>76</a:t>
          </a:r>
          <a:r>
            <a:rPr lang="it-IT" sz="2000" b="0" baseline="0">
              <a:solidFill>
                <a:srgbClr val="FF0000"/>
              </a:solidFill>
            </a:rPr>
            <a:t> </a:t>
          </a:r>
          <a:r>
            <a:rPr lang="it-IT" sz="1600" b="0" baseline="0">
              <a:solidFill>
                <a:srgbClr val="FF0000"/>
              </a:solidFill>
            </a:rPr>
            <a:t> (21%)</a:t>
          </a:r>
          <a:endParaRPr lang="it-IT" sz="1600" b="0">
            <a:solidFill>
              <a:srgbClr val="FF0000"/>
            </a:solidFill>
          </a:endParaRPr>
        </a:p>
      </xdr:txBody>
    </xdr:sp>
    <xdr:clientData/>
  </xdr:oneCellAnchor>
  <xdr:oneCellAnchor>
    <xdr:from>
      <xdr:col>16</xdr:col>
      <xdr:colOff>38100</xdr:colOff>
      <xdr:row>30</xdr:row>
      <xdr:rowOff>9525</xdr:rowOff>
    </xdr:from>
    <xdr:ext cx="1856342" cy="640240"/>
    <xdr:sp macro="" textlink="">
      <xdr:nvSpPr>
        <xdr:cNvPr id="14" name="CasellaDiTesto 13"/>
        <xdr:cNvSpPr txBox="1"/>
      </xdr:nvSpPr>
      <xdr:spPr>
        <a:xfrm>
          <a:off x="38100" y="7019925"/>
          <a:ext cx="1856342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it-IT" sz="1100"/>
            <a:t>TOTALE FILM STAG. 2015/16 </a:t>
          </a:r>
        </a:p>
        <a:p>
          <a:pPr algn="ctr"/>
          <a:r>
            <a:rPr lang="it-IT" sz="1600"/>
            <a:t>360</a:t>
          </a:r>
          <a:endParaRPr lang="it-IT" sz="1400"/>
        </a:p>
        <a:p>
          <a:pPr algn="ctr"/>
          <a:r>
            <a:rPr lang="it-IT" sz="700"/>
            <a:t>con incasso</a:t>
          </a:r>
          <a:r>
            <a:rPr lang="it-IT" sz="700" baseline="0"/>
            <a:t>  superiore a 50.000€</a:t>
          </a:r>
          <a:endParaRPr lang="it-IT" sz="700"/>
        </a:p>
      </xdr:txBody>
    </xdr:sp>
    <xdr:clientData/>
  </xdr:oneCellAnchor>
  <xdr:twoCellAnchor>
    <xdr:from>
      <xdr:col>16</xdr:col>
      <xdr:colOff>0</xdr:colOff>
      <xdr:row>36</xdr:row>
      <xdr:rowOff>0</xdr:rowOff>
    </xdr:from>
    <xdr:to>
      <xdr:col>22</xdr:col>
      <xdr:colOff>419099</xdr:colOff>
      <xdr:row>54</xdr:row>
      <xdr:rowOff>161925</xdr:rowOff>
    </xdr:to>
    <xdr:graphicFrame macro="">
      <xdr:nvGraphicFramePr>
        <xdr:cNvPr id="15" name="Gra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304800</xdr:colOff>
      <xdr:row>0</xdr:row>
      <xdr:rowOff>0</xdr:rowOff>
    </xdr:from>
    <xdr:to>
      <xdr:col>7</xdr:col>
      <xdr:colOff>304800</xdr:colOff>
      <xdr:row>55</xdr:row>
      <xdr:rowOff>9525</xdr:rowOff>
    </xdr:to>
    <xdr:cxnSp macro="">
      <xdr:nvCxnSpPr>
        <xdr:cNvPr id="17" name="Connettore 1 16"/>
        <xdr:cNvCxnSpPr/>
      </xdr:nvCxnSpPr>
      <xdr:spPr>
        <a:xfrm>
          <a:off x="5267325" y="0"/>
          <a:ext cx="0" cy="1183005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304800</xdr:colOff>
      <xdr:row>0</xdr:row>
      <xdr:rowOff>0</xdr:rowOff>
    </xdr:from>
    <xdr:to>
      <xdr:col>15</xdr:col>
      <xdr:colOff>304800</xdr:colOff>
      <xdr:row>55</xdr:row>
      <xdr:rowOff>9525</xdr:rowOff>
    </xdr:to>
    <xdr:cxnSp macro="">
      <xdr:nvCxnSpPr>
        <xdr:cNvPr id="21" name="Connettore 1 20"/>
        <xdr:cNvCxnSpPr/>
      </xdr:nvCxnSpPr>
      <xdr:spPr>
        <a:xfrm>
          <a:off x="10839450" y="0"/>
          <a:ext cx="0" cy="1183005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0.45505</cdr:x>
      <cdr:y>0.32834</cdr:y>
    </cdr:from>
    <cdr:to>
      <cdr:x>0.83916</cdr:x>
      <cdr:y>0.47176</cdr:y>
    </cdr:to>
    <cdr:sp macro="" textlink="">
      <cdr:nvSpPr>
        <cdr:cNvPr id="2" name="CasellaDiTesto 2"/>
        <cdr:cNvSpPr txBox="1"/>
      </cdr:nvSpPr>
      <cdr:spPr>
        <a:xfrm xmlns:a="http://schemas.openxmlformats.org/drawingml/2006/main">
          <a:off x="2258191" y="1179035"/>
          <a:ext cx="1906164" cy="51501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80000"/>
          </a:schemeClr>
        </a:solidFill>
        <a:ln xmlns:a="http://schemas.openxmlformats.org/drawingml/2006/main" w="3175">
          <a:solidFill>
            <a:sysClr val="windowText" lastClr="000000"/>
          </a:solidFill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it-IT" sz="1100" b="0">
              <a:solidFill>
                <a:srgbClr val="FF0000"/>
              </a:solidFill>
            </a:rPr>
            <a:t>TOTALE </a:t>
          </a:r>
          <a:r>
            <a:rPr lang="it-IT" sz="1100" b="0" baseline="0">
              <a:solidFill>
                <a:srgbClr val="FF0000"/>
              </a:solidFill>
            </a:rPr>
            <a:t> </a:t>
          </a:r>
          <a:r>
            <a:rPr lang="it-IT" sz="1100" b="0">
              <a:solidFill>
                <a:srgbClr val="FF0000"/>
              </a:solidFill>
            </a:rPr>
            <a:t>MEDIASET</a:t>
          </a:r>
          <a:r>
            <a:rPr lang="it-IT" sz="1100" b="0" baseline="0">
              <a:solidFill>
                <a:srgbClr val="FF0000"/>
              </a:solidFill>
            </a:rPr>
            <a:t> </a:t>
          </a:r>
        </a:p>
        <a:p xmlns:a="http://schemas.openxmlformats.org/drawingml/2006/main">
          <a:pPr algn="ctr"/>
          <a:r>
            <a:rPr lang="it-IT" sz="1600" b="1" baseline="0">
              <a:solidFill>
                <a:srgbClr val="FF0000"/>
              </a:solidFill>
            </a:rPr>
            <a:t>265.416.185€  </a:t>
          </a:r>
          <a:r>
            <a:rPr lang="it-IT" sz="1600" b="0" baseline="0">
              <a:solidFill>
                <a:srgbClr val="FF0000"/>
              </a:solidFill>
            </a:rPr>
            <a:t>(44%)</a:t>
          </a:r>
          <a:endParaRPr lang="it-IT" sz="1600" b="0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0.01755</cdr:x>
      <cdr:y>0.8382</cdr:y>
    </cdr:from>
    <cdr:to>
      <cdr:x>0.42388</cdr:x>
      <cdr:y>0.99035</cdr:y>
    </cdr:to>
    <cdr:sp macro="" textlink="">
      <cdr:nvSpPr>
        <cdr:cNvPr id="3" name="CasellaDiTesto 3"/>
        <cdr:cNvSpPr txBox="1"/>
      </cdr:nvSpPr>
      <cdr:spPr>
        <a:xfrm xmlns:a="http://schemas.openxmlformats.org/drawingml/2006/main">
          <a:off x="87107" y="3009900"/>
          <a:ext cx="2016385" cy="5463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it-IT" sz="1100"/>
            <a:t>TOT.</a:t>
          </a:r>
          <a:r>
            <a:rPr lang="it-IT" sz="1100" baseline="0"/>
            <a:t> </a:t>
          </a:r>
          <a:r>
            <a:rPr lang="it-IT" sz="1100"/>
            <a:t>INCASSO STAG. 2013/14: </a:t>
          </a:r>
        </a:p>
        <a:p xmlns:a="http://schemas.openxmlformats.org/drawingml/2006/main">
          <a:pPr algn="ctr"/>
          <a:r>
            <a:rPr lang="it-IT" sz="1100"/>
            <a:t>606.371.175€  </a:t>
          </a:r>
        </a:p>
        <a:p xmlns:a="http://schemas.openxmlformats.org/drawingml/2006/main">
          <a:pPr algn="ctr"/>
          <a:r>
            <a:rPr lang="it-IT" sz="700"/>
            <a:t>(film</a:t>
          </a:r>
          <a:r>
            <a:rPr lang="it-IT" sz="700" baseline="0"/>
            <a:t> </a:t>
          </a:r>
          <a:r>
            <a:rPr lang="it-IT" sz="700"/>
            <a:t>con incasso</a:t>
          </a:r>
          <a:r>
            <a:rPr lang="it-IT" sz="700" baseline="0"/>
            <a:t>  superiore a 50.000€)</a:t>
          </a:r>
          <a:endParaRPr lang="it-IT" sz="10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0.38595</cdr:x>
      <cdr:y>0.3867</cdr:y>
    </cdr:from>
    <cdr:to>
      <cdr:x>0.77006</cdr:x>
      <cdr:y>0.53012</cdr:y>
    </cdr:to>
    <cdr:sp macro="" textlink="">
      <cdr:nvSpPr>
        <cdr:cNvPr id="2" name="CasellaDiTesto 2"/>
        <cdr:cNvSpPr txBox="1"/>
      </cdr:nvSpPr>
      <cdr:spPr>
        <a:xfrm xmlns:a="http://schemas.openxmlformats.org/drawingml/2006/main">
          <a:off x="1915295" y="1388594"/>
          <a:ext cx="1906163" cy="51501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80000"/>
          </a:schemeClr>
        </a:solidFill>
        <a:ln xmlns:a="http://schemas.openxmlformats.org/drawingml/2006/main" w="3175">
          <a:solidFill>
            <a:sysClr val="windowText" lastClr="000000"/>
          </a:solidFill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it-IT" sz="1100" b="0">
              <a:solidFill>
                <a:srgbClr val="FF0000"/>
              </a:solidFill>
            </a:rPr>
            <a:t>TOTALE </a:t>
          </a:r>
          <a:r>
            <a:rPr lang="it-IT" sz="1100" b="0" baseline="0">
              <a:solidFill>
                <a:srgbClr val="FF0000"/>
              </a:solidFill>
            </a:rPr>
            <a:t> </a:t>
          </a:r>
          <a:r>
            <a:rPr lang="it-IT" sz="1100" b="0">
              <a:solidFill>
                <a:srgbClr val="FF0000"/>
              </a:solidFill>
            </a:rPr>
            <a:t>MEDIASET</a:t>
          </a:r>
          <a:r>
            <a:rPr lang="it-IT" sz="1100" b="0" baseline="0">
              <a:solidFill>
                <a:srgbClr val="FF0000"/>
              </a:solidFill>
            </a:rPr>
            <a:t> </a:t>
          </a:r>
        </a:p>
        <a:p xmlns:a="http://schemas.openxmlformats.org/drawingml/2006/main">
          <a:pPr algn="ctr"/>
          <a:r>
            <a:rPr lang="it-IT" sz="1600" b="1" baseline="0">
              <a:solidFill>
                <a:srgbClr val="FF0000"/>
              </a:solidFill>
            </a:rPr>
            <a:t>280.641.911€  </a:t>
          </a:r>
          <a:r>
            <a:rPr lang="it-IT" sz="1600" b="0" baseline="0">
              <a:solidFill>
                <a:srgbClr val="FF0000"/>
              </a:solidFill>
            </a:rPr>
            <a:t>(47%)</a:t>
          </a:r>
          <a:endParaRPr lang="it-IT" sz="1600" b="0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0.01755</cdr:x>
      <cdr:y>0.8382</cdr:y>
    </cdr:from>
    <cdr:to>
      <cdr:x>0.42388</cdr:x>
      <cdr:y>0.99035</cdr:y>
    </cdr:to>
    <cdr:sp macro="" textlink="">
      <cdr:nvSpPr>
        <cdr:cNvPr id="3" name="CasellaDiTesto 3"/>
        <cdr:cNvSpPr txBox="1"/>
      </cdr:nvSpPr>
      <cdr:spPr>
        <a:xfrm xmlns:a="http://schemas.openxmlformats.org/drawingml/2006/main">
          <a:off x="87107" y="3009900"/>
          <a:ext cx="2016385" cy="5463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it-IT" sz="1100"/>
            <a:t>TOT.</a:t>
          </a:r>
          <a:r>
            <a:rPr lang="it-IT" sz="1100" baseline="0"/>
            <a:t> </a:t>
          </a:r>
          <a:r>
            <a:rPr lang="it-IT" sz="1100"/>
            <a:t>INCASSO STAG. 2014/15: </a:t>
          </a:r>
        </a:p>
        <a:p xmlns:a="http://schemas.openxmlformats.org/drawingml/2006/main">
          <a:pPr algn="ctr"/>
          <a:r>
            <a:rPr lang="it-IT" sz="1100"/>
            <a:t>596.669.836  </a:t>
          </a:r>
        </a:p>
        <a:p xmlns:a="http://schemas.openxmlformats.org/drawingml/2006/main">
          <a:pPr algn="ctr"/>
          <a:r>
            <a:rPr lang="it-IT" sz="700"/>
            <a:t>(film</a:t>
          </a:r>
          <a:r>
            <a:rPr lang="it-IT" sz="700" baseline="0"/>
            <a:t> </a:t>
          </a:r>
          <a:r>
            <a:rPr lang="it-IT" sz="700"/>
            <a:t>con incasso</a:t>
          </a:r>
          <a:r>
            <a:rPr lang="it-IT" sz="700" baseline="0"/>
            <a:t>  superiore a 50.000€)</a:t>
          </a:r>
          <a:endParaRPr lang="it-IT" sz="10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0.39363</cdr:x>
      <cdr:y>0.34426</cdr:y>
    </cdr:from>
    <cdr:to>
      <cdr:x>0.77774</cdr:x>
      <cdr:y>0.48768</cdr:y>
    </cdr:to>
    <cdr:sp macro="" textlink="">
      <cdr:nvSpPr>
        <cdr:cNvPr id="2" name="CasellaDiTesto 2"/>
        <cdr:cNvSpPr txBox="1"/>
      </cdr:nvSpPr>
      <cdr:spPr>
        <a:xfrm xmlns:a="http://schemas.openxmlformats.org/drawingml/2006/main">
          <a:off x="1953393" y="1236194"/>
          <a:ext cx="1906163" cy="51501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80000"/>
          </a:schemeClr>
        </a:solidFill>
        <a:ln xmlns:a="http://schemas.openxmlformats.org/drawingml/2006/main" w="3175">
          <a:solidFill>
            <a:sysClr val="windowText" lastClr="000000"/>
          </a:solidFill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it-IT" sz="1100" b="0">
              <a:solidFill>
                <a:srgbClr val="FF0000"/>
              </a:solidFill>
            </a:rPr>
            <a:t>TOTALE </a:t>
          </a:r>
          <a:r>
            <a:rPr lang="it-IT" sz="1100" b="0" baseline="0">
              <a:solidFill>
                <a:srgbClr val="FF0000"/>
              </a:solidFill>
            </a:rPr>
            <a:t> </a:t>
          </a:r>
          <a:r>
            <a:rPr lang="it-IT" sz="1100" b="0">
              <a:solidFill>
                <a:srgbClr val="FF0000"/>
              </a:solidFill>
            </a:rPr>
            <a:t>MEDIASET</a:t>
          </a:r>
          <a:r>
            <a:rPr lang="it-IT" sz="1100" b="0" baseline="0">
              <a:solidFill>
                <a:srgbClr val="FF0000"/>
              </a:solidFill>
            </a:rPr>
            <a:t> </a:t>
          </a:r>
        </a:p>
        <a:p xmlns:a="http://schemas.openxmlformats.org/drawingml/2006/main">
          <a:pPr algn="ctr"/>
          <a:r>
            <a:rPr lang="it-IT" sz="1600" b="1" baseline="0">
              <a:solidFill>
                <a:srgbClr val="FF0000"/>
              </a:solidFill>
            </a:rPr>
            <a:t>280.296.346€  </a:t>
          </a:r>
          <a:r>
            <a:rPr lang="it-IT" sz="1600" b="0" baseline="0">
              <a:solidFill>
                <a:srgbClr val="FF0000"/>
              </a:solidFill>
            </a:rPr>
            <a:t>(41%)</a:t>
          </a:r>
          <a:endParaRPr lang="it-IT" sz="1600" b="0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0.01755</cdr:x>
      <cdr:y>0.8382</cdr:y>
    </cdr:from>
    <cdr:to>
      <cdr:x>0.42388</cdr:x>
      <cdr:y>0.99035</cdr:y>
    </cdr:to>
    <cdr:sp macro="" textlink="">
      <cdr:nvSpPr>
        <cdr:cNvPr id="3" name="CasellaDiTesto 3"/>
        <cdr:cNvSpPr txBox="1"/>
      </cdr:nvSpPr>
      <cdr:spPr>
        <a:xfrm xmlns:a="http://schemas.openxmlformats.org/drawingml/2006/main">
          <a:off x="87107" y="3009900"/>
          <a:ext cx="2016385" cy="5463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it-IT" sz="1100"/>
            <a:t>TOT.</a:t>
          </a:r>
          <a:r>
            <a:rPr lang="it-IT" sz="1100" baseline="0"/>
            <a:t> </a:t>
          </a:r>
          <a:r>
            <a:rPr lang="it-IT" sz="1100"/>
            <a:t>INCASSO STAG. 2015/16: </a:t>
          </a:r>
        </a:p>
        <a:p xmlns:a="http://schemas.openxmlformats.org/drawingml/2006/main">
          <a:pPr algn="ctr"/>
          <a:r>
            <a:rPr lang="it-IT" sz="1100"/>
            <a:t>677.960.902  </a:t>
          </a:r>
        </a:p>
        <a:p xmlns:a="http://schemas.openxmlformats.org/drawingml/2006/main">
          <a:pPr algn="ctr"/>
          <a:r>
            <a:rPr lang="it-IT" sz="700"/>
            <a:t>(film</a:t>
          </a:r>
          <a:r>
            <a:rPr lang="it-IT" sz="700" baseline="0"/>
            <a:t> </a:t>
          </a:r>
          <a:r>
            <a:rPr lang="it-IT" sz="700"/>
            <a:t>con incasso</a:t>
          </a:r>
          <a:r>
            <a:rPr lang="it-IT" sz="700" baseline="0"/>
            <a:t>  superiore a 50.000€)</a:t>
          </a:r>
          <a:endParaRPr lang="it-IT" sz="1000"/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6"/>
  <sheetViews>
    <sheetView tabSelected="1" workbookViewId="0">
      <selection activeCell="H19" sqref="H19"/>
    </sheetView>
  </sheetViews>
  <sheetFormatPr defaultRowHeight="15"/>
  <cols>
    <col min="2" max="2" width="18.140625" customWidth="1"/>
    <col min="3" max="3" width="12.5703125" customWidth="1"/>
    <col min="4" max="4" width="10" bestFit="1" customWidth="1"/>
    <col min="7" max="7" width="6.28515625" customWidth="1"/>
    <col min="10" max="10" width="18.140625" customWidth="1"/>
    <col min="11" max="11" width="12.5703125" customWidth="1"/>
    <col min="12" max="12" width="10" bestFit="1" customWidth="1"/>
    <col min="15" max="15" width="6.28515625" customWidth="1"/>
    <col min="18" max="18" width="18.140625" customWidth="1"/>
    <col min="19" max="19" width="12.5703125" customWidth="1"/>
    <col min="20" max="20" width="10" bestFit="1" customWidth="1"/>
    <col min="23" max="23" width="6.28515625" customWidth="1"/>
    <col min="24" max="24" width="3.7109375" customWidth="1"/>
  </cols>
  <sheetData>
    <row r="1" spans="1:23" s="24" customFormat="1" ht="83.25" customHeight="1">
      <c r="A1" s="22" t="s">
        <v>76</v>
      </c>
      <c r="B1" s="23"/>
      <c r="C1" s="23"/>
      <c r="D1" s="23"/>
      <c r="E1" s="23"/>
      <c r="F1" s="23"/>
      <c r="G1" s="23"/>
      <c r="I1" s="22" t="s">
        <v>77</v>
      </c>
      <c r="J1" s="23"/>
      <c r="K1" s="23"/>
      <c r="L1" s="23"/>
      <c r="M1" s="23"/>
      <c r="N1" s="23"/>
      <c r="O1" s="23"/>
      <c r="Q1" s="22" t="s">
        <v>75</v>
      </c>
      <c r="R1" s="23"/>
      <c r="S1" s="23"/>
      <c r="T1" s="23"/>
      <c r="U1" s="23"/>
      <c r="V1" s="23"/>
      <c r="W1" s="23"/>
    </row>
    <row r="2" spans="1:23" ht="46.5" customHeight="1">
      <c r="A2" s="11" t="s">
        <v>78</v>
      </c>
      <c r="B2" s="11" t="s">
        <v>1</v>
      </c>
      <c r="I2" s="11" t="s">
        <v>78</v>
      </c>
      <c r="J2" s="11" t="s">
        <v>1</v>
      </c>
      <c r="Q2" s="11" t="s">
        <v>78</v>
      </c>
      <c r="R2" s="11" t="s">
        <v>1</v>
      </c>
    </row>
    <row r="3" spans="1:23">
      <c r="A3" s="13">
        <v>517</v>
      </c>
      <c r="B3" s="16">
        <v>609103584</v>
      </c>
      <c r="I3" s="13">
        <v>539</v>
      </c>
      <c r="J3" s="16">
        <v>599258866</v>
      </c>
      <c r="Q3" s="13">
        <v>624</v>
      </c>
      <c r="R3" s="16">
        <v>680664298</v>
      </c>
    </row>
    <row r="4" spans="1:23" ht="26.25" customHeight="1">
      <c r="A4" t="s">
        <v>84</v>
      </c>
      <c r="I4" t="s">
        <v>84</v>
      </c>
      <c r="Q4" t="s">
        <v>84</v>
      </c>
    </row>
    <row r="5" spans="1:23" ht="30" customHeight="1">
      <c r="A5" s="25">
        <v>306</v>
      </c>
      <c r="B5" s="26" t="s">
        <v>85</v>
      </c>
      <c r="I5" s="25">
        <v>347</v>
      </c>
      <c r="J5" s="26" t="s">
        <v>89</v>
      </c>
      <c r="Q5" s="25">
        <v>360</v>
      </c>
      <c r="R5" s="26" t="s">
        <v>90</v>
      </c>
    </row>
    <row r="7" spans="1:23" s="19" customFormat="1" ht="5.25" customHeight="1">
      <c r="A7" s="18" t="s">
        <v>79</v>
      </c>
      <c r="B7" s="18" t="s">
        <v>0</v>
      </c>
      <c r="C7" s="18"/>
      <c r="D7" s="18" t="s">
        <v>2</v>
      </c>
      <c r="I7" s="18" t="s">
        <v>79</v>
      </c>
      <c r="J7" s="18" t="s">
        <v>0</v>
      </c>
      <c r="K7" s="18"/>
      <c r="L7" s="18" t="s">
        <v>2</v>
      </c>
      <c r="Q7" s="18" t="s">
        <v>79</v>
      </c>
      <c r="R7" s="18" t="s">
        <v>0</v>
      </c>
      <c r="S7" s="18"/>
      <c r="T7" s="18" t="s">
        <v>2</v>
      </c>
    </row>
    <row r="8" spans="1:23" s="19" customFormat="1" ht="5.25" customHeight="1">
      <c r="A8" s="18" t="s">
        <v>80</v>
      </c>
      <c r="B8" s="18">
        <v>234</v>
      </c>
      <c r="C8" s="20">
        <f>B8/B13</f>
        <v>0.76470588235294112</v>
      </c>
      <c r="D8" s="18">
        <v>340954990</v>
      </c>
      <c r="E8" s="20">
        <f>D8/$D$13</f>
        <v>0.56228759554739716</v>
      </c>
      <c r="I8" s="18" t="s">
        <v>80</v>
      </c>
      <c r="J8" s="18">
        <v>265</v>
      </c>
      <c r="K8" s="20">
        <f>J8/J13</f>
        <v>0.76368876080691639</v>
      </c>
      <c r="L8" s="18">
        <v>316027925</v>
      </c>
      <c r="M8" s="20">
        <f>L8/$L$13</f>
        <v>0.52965292684914611</v>
      </c>
      <c r="Q8" s="18" t="s">
        <v>80</v>
      </c>
      <c r="R8" s="18">
        <v>284</v>
      </c>
      <c r="S8" s="20">
        <f>R8/R13</f>
        <v>0.78888888888888886</v>
      </c>
      <c r="T8" s="18">
        <v>397664556</v>
      </c>
      <c r="U8" s="20">
        <f>T8/$T$13</f>
        <v>0.58655971874909096</v>
      </c>
    </row>
    <row r="9" spans="1:23" s="19" customFormat="1" ht="5.25" customHeight="1">
      <c r="A9" s="18" t="s">
        <v>68</v>
      </c>
      <c r="B9" s="18">
        <v>18</v>
      </c>
      <c r="C9" s="20">
        <f>B9/$B$13</f>
        <v>5.8823529411764705E-2</v>
      </c>
      <c r="D9" s="18">
        <v>35356550</v>
      </c>
      <c r="E9" s="20">
        <f t="shared" ref="E9:E12" si="0">D9/$D$13</f>
        <v>5.8308428002040169E-2</v>
      </c>
      <c r="I9" s="18" t="s">
        <v>68</v>
      </c>
      <c r="J9" s="18">
        <v>24</v>
      </c>
      <c r="K9" s="20">
        <f>J9/$J$13</f>
        <v>6.9164265129683003E-2</v>
      </c>
      <c r="L9" s="18">
        <v>107089281</v>
      </c>
      <c r="M9" s="20">
        <f t="shared" ref="M9:M12" si="1">L9/$L$13</f>
        <v>0.17947828855890077</v>
      </c>
      <c r="Q9" s="18" t="s">
        <v>68</v>
      </c>
      <c r="R9" s="18">
        <v>22</v>
      </c>
      <c r="S9" s="20">
        <f>R9/$R$13</f>
        <v>6.1111111111111109E-2</v>
      </c>
      <c r="T9" s="18">
        <v>63397875</v>
      </c>
      <c r="U9" s="20">
        <f>T9/$T$13</f>
        <v>9.3512582824429605E-2</v>
      </c>
    </row>
    <row r="10" spans="1:23" s="19" customFormat="1" ht="5.25" customHeight="1">
      <c r="A10" s="18" t="s">
        <v>66</v>
      </c>
      <c r="B10" s="18">
        <v>17</v>
      </c>
      <c r="C10" s="20">
        <f>B10/$B$13</f>
        <v>5.5555555555555552E-2</v>
      </c>
      <c r="D10" s="18">
        <v>63350354</v>
      </c>
      <c r="E10" s="20">
        <f t="shared" si="0"/>
        <v>0.10447454729357807</v>
      </c>
      <c r="I10" s="18" t="s">
        <v>66</v>
      </c>
      <c r="J10" s="18">
        <v>17</v>
      </c>
      <c r="K10" s="20">
        <f>J10/$J$13</f>
        <v>4.8991354466858789E-2</v>
      </c>
      <c r="L10" s="18">
        <v>65695601</v>
      </c>
      <c r="M10" s="20">
        <f t="shared" si="1"/>
        <v>0.11010377437615264</v>
      </c>
      <c r="Q10" s="18" t="s">
        <v>66</v>
      </c>
      <c r="R10" s="18">
        <v>17</v>
      </c>
      <c r="S10" s="20">
        <f t="shared" ref="S10:S12" si="2">R10/$R$13</f>
        <v>4.7222222222222221E-2</v>
      </c>
      <c r="T10" s="18">
        <v>46395998</v>
      </c>
      <c r="U10" s="20">
        <f>T10/$T$13</f>
        <v>6.8434621912754484E-2</v>
      </c>
    </row>
    <row r="11" spans="1:23" s="19" customFormat="1" ht="5.25" customHeight="1">
      <c r="A11" s="18" t="s">
        <v>64</v>
      </c>
      <c r="B11" s="18">
        <v>9</v>
      </c>
      <c r="C11" s="20">
        <f>B11/$B$13</f>
        <v>2.9411764705882353E-2</v>
      </c>
      <c r="D11" s="18">
        <v>80024259</v>
      </c>
      <c r="E11" s="20">
        <f t="shared" si="0"/>
        <v>0.13197239957852547</v>
      </c>
      <c r="I11" s="18" t="s">
        <v>64</v>
      </c>
      <c r="J11" s="18">
        <v>10</v>
      </c>
      <c r="K11" s="20">
        <f>J11/$J$13</f>
        <v>2.8818443804034581E-2</v>
      </c>
      <c r="L11" s="18">
        <v>43935549</v>
      </c>
      <c r="M11" s="20">
        <f t="shared" si="1"/>
        <v>7.3634607196734508E-2</v>
      </c>
      <c r="Q11" s="18" t="s">
        <v>64</v>
      </c>
      <c r="R11" s="18">
        <v>10</v>
      </c>
      <c r="S11" s="20">
        <f t="shared" si="2"/>
        <v>2.7777777777777776E-2</v>
      </c>
      <c r="T11" s="18">
        <v>106079632</v>
      </c>
      <c r="U11" s="20">
        <f>T11/$T$13</f>
        <v>0.15646865724419018</v>
      </c>
    </row>
    <row r="12" spans="1:23" s="19" customFormat="1" ht="5.25" customHeight="1">
      <c r="A12" s="18" t="s">
        <v>81</v>
      </c>
      <c r="B12" s="18">
        <v>28</v>
      </c>
      <c r="C12" s="20">
        <f>B12/$B$13</f>
        <v>9.1503267973856203E-2</v>
      </c>
      <c r="D12" s="18">
        <v>86685022</v>
      </c>
      <c r="E12" s="20">
        <f t="shared" si="0"/>
        <v>0.1429570295784591</v>
      </c>
      <c r="I12" s="18" t="s">
        <v>81</v>
      </c>
      <c r="J12" s="18">
        <v>31</v>
      </c>
      <c r="K12" s="20">
        <f>J12/$J$13</f>
        <v>8.9337175792507204E-2</v>
      </c>
      <c r="L12" s="18">
        <v>63921480</v>
      </c>
      <c r="M12" s="20">
        <f t="shared" si="1"/>
        <v>0.10713040301906597</v>
      </c>
      <c r="Q12" s="18" t="s">
        <v>81</v>
      </c>
      <c r="R12" s="18">
        <v>27</v>
      </c>
      <c r="S12" s="20">
        <f t="shared" si="2"/>
        <v>7.4999999999999997E-2</v>
      </c>
      <c r="T12" s="18">
        <v>64422841</v>
      </c>
      <c r="U12" s="20">
        <f>T12/$T$13</f>
        <v>9.502441926953481E-2</v>
      </c>
    </row>
    <row r="13" spans="1:23" s="19" customFormat="1" ht="5.25" customHeight="1">
      <c r="B13" s="18">
        <f>SUM(B8:B12)</f>
        <v>306</v>
      </c>
      <c r="D13" s="21">
        <f>SUM(D8:D12)</f>
        <v>606371175</v>
      </c>
      <c r="J13" s="18">
        <f>SUM(J8:J12)</f>
        <v>347</v>
      </c>
      <c r="L13" s="21">
        <f>SUM(L8:L12)</f>
        <v>596669836</v>
      </c>
      <c r="R13" s="18">
        <f>SUM(R8:R12)</f>
        <v>360</v>
      </c>
      <c r="T13" s="21">
        <f>SUM(T8:T12)</f>
        <v>677960902</v>
      </c>
    </row>
    <row r="14" spans="1:23" s="19" customFormat="1" ht="5.25" customHeight="1">
      <c r="D14" s="21">
        <f>SUM(D9:D12)</f>
        <v>265416185</v>
      </c>
      <c r="L14" s="21">
        <f>SUM(L9:L12)</f>
        <v>280641911</v>
      </c>
      <c r="M14" s="20">
        <f>L14/L13</f>
        <v>0.47034707315085389</v>
      </c>
      <c r="T14" s="19">
        <f>SUM(T9:T12)</f>
        <v>280296346</v>
      </c>
      <c r="U14" s="20">
        <f>T14/T13</f>
        <v>0.41344028125090909</v>
      </c>
    </row>
    <row r="15" spans="1:23" ht="23.25">
      <c r="A15" s="15" t="s">
        <v>82</v>
      </c>
      <c r="I15" s="15" t="s">
        <v>86</v>
      </c>
      <c r="Q15" s="15" t="s">
        <v>86</v>
      </c>
    </row>
    <row r="35" spans="1:17">
      <c r="I35" s="17" t="s">
        <v>87</v>
      </c>
      <c r="Q35" s="17" t="s">
        <v>87</v>
      </c>
    </row>
    <row r="36" spans="1:17" ht="23.25">
      <c r="A36" s="15" t="s">
        <v>83</v>
      </c>
      <c r="I36" s="15" t="s">
        <v>88</v>
      </c>
      <c r="Q36" s="15" t="s">
        <v>88</v>
      </c>
    </row>
    <row r="56" spans="9:17">
      <c r="I56" s="17" t="s">
        <v>87</v>
      </c>
      <c r="Q56" s="17" t="s">
        <v>87</v>
      </c>
    </row>
  </sheetData>
  <mergeCells count="3">
    <mergeCell ref="A1:G1"/>
    <mergeCell ref="I1:O1"/>
    <mergeCell ref="Q1:W1"/>
  </mergeCells>
  <printOptions horizontalCentered="1" verticalCentered="1"/>
  <pageMargins left="0" right="0" top="0" bottom="0" header="0.31496062992125984" footer="0.31496062992125984"/>
  <pageSetup paperSize="8" scale="83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8"/>
  <sheetViews>
    <sheetView workbookViewId="0">
      <selection activeCell="C2" sqref="C2"/>
    </sheetView>
  </sheetViews>
  <sheetFormatPr defaultRowHeight="15"/>
  <cols>
    <col min="1" max="1" width="4.140625" customWidth="1"/>
    <col min="2" max="2" width="40.7109375" customWidth="1"/>
    <col min="3" max="3" width="15.42578125" customWidth="1"/>
    <col min="4" max="4" width="11.140625" bestFit="1" customWidth="1"/>
    <col min="5" max="5" width="5.7109375" customWidth="1"/>
    <col min="6" max="6" width="3.42578125" customWidth="1"/>
    <col min="7" max="7" width="4.140625" customWidth="1"/>
    <col min="8" max="8" width="40.7109375" customWidth="1"/>
    <col min="9" max="9" width="15.42578125" customWidth="1"/>
    <col min="10" max="10" width="11.140625" bestFit="1" customWidth="1"/>
    <col min="11" max="11" width="5.7109375" customWidth="1"/>
    <col min="12" max="12" width="3.42578125" customWidth="1"/>
    <col min="13" max="13" width="4.140625" customWidth="1"/>
    <col min="14" max="14" width="40.7109375" customWidth="1"/>
    <col min="15" max="15" width="15.42578125" customWidth="1"/>
    <col min="16" max="16" width="11.140625" customWidth="1"/>
    <col min="17" max="17" width="5.7109375" customWidth="1"/>
  </cols>
  <sheetData>
    <row r="1" spans="1:16" ht="114" customHeight="1">
      <c r="A1" s="14" t="s">
        <v>76</v>
      </c>
      <c r="B1" s="29"/>
      <c r="C1" s="29"/>
      <c r="D1" s="29"/>
      <c r="G1" s="14" t="s">
        <v>77</v>
      </c>
      <c r="H1" s="29"/>
      <c r="I1" s="29"/>
      <c r="J1" s="29"/>
      <c r="M1" s="14" t="s">
        <v>75</v>
      </c>
      <c r="N1" s="29"/>
      <c r="O1" s="29"/>
      <c r="P1" s="29"/>
    </row>
    <row r="2" spans="1:16" ht="37.5" customHeight="1">
      <c r="A2" s="30"/>
      <c r="B2" s="31"/>
      <c r="C2" s="31"/>
      <c r="D2" s="31"/>
      <c r="G2" s="30"/>
      <c r="H2" s="31"/>
      <c r="I2" s="31"/>
      <c r="J2" s="31"/>
      <c r="M2" s="30"/>
      <c r="N2" s="31"/>
      <c r="O2" s="31"/>
      <c r="P2" s="31"/>
    </row>
    <row r="3" spans="1:16">
      <c r="B3" s="12"/>
      <c r="D3" s="12" t="s">
        <v>91</v>
      </c>
      <c r="H3" s="12"/>
      <c r="J3" s="12" t="s">
        <v>91</v>
      </c>
      <c r="N3" s="12"/>
      <c r="P3" s="12" t="s">
        <v>91</v>
      </c>
    </row>
    <row r="4" spans="1:16">
      <c r="A4" s="4">
        <v>1</v>
      </c>
      <c r="B4" s="2" t="s">
        <v>14</v>
      </c>
      <c r="C4" s="34" t="s">
        <v>64</v>
      </c>
      <c r="D4" s="8">
        <v>51948550</v>
      </c>
      <c r="G4" s="4">
        <v>1</v>
      </c>
      <c r="H4" s="2" t="s">
        <v>8</v>
      </c>
      <c r="I4" s="34" t="s">
        <v>68</v>
      </c>
      <c r="J4" s="8">
        <v>19631373</v>
      </c>
      <c r="M4" s="4">
        <v>1</v>
      </c>
      <c r="N4" s="2" t="s">
        <v>3</v>
      </c>
      <c r="O4" s="34" t="s">
        <v>64</v>
      </c>
      <c r="P4" s="8">
        <v>65236950</v>
      </c>
    </row>
    <row r="5" spans="1:16">
      <c r="A5" s="6">
        <v>2</v>
      </c>
      <c r="B5" s="5" t="s">
        <v>15</v>
      </c>
      <c r="C5" s="35" t="s">
        <v>67</v>
      </c>
      <c r="D5" s="10">
        <v>19405823</v>
      </c>
      <c r="G5" s="4">
        <v>2</v>
      </c>
      <c r="H5" s="2" t="s">
        <v>9</v>
      </c>
      <c r="I5" s="34" t="s">
        <v>66</v>
      </c>
      <c r="J5" s="8">
        <v>19081817</v>
      </c>
      <c r="M5" s="3">
        <v>2</v>
      </c>
      <c r="N5" s="1" t="s">
        <v>4</v>
      </c>
      <c r="O5" s="36" t="s">
        <v>67</v>
      </c>
      <c r="P5" s="9">
        <v>25445404</v>
      </c>
    </row>
    <row r="6" spans="1:16">
      <c r="A6" s="4">
        <v>3</v>
      </c>
      <c r="B6" s="2" t="s">
        <v>16</v>
      </c>
      <c r="C6" s="34" t="s">
        <v>68</v>
      </c>
      <c r="D6" s="8">
        <v>15971376</v>
      </c>
      <c r="G6" s="4">
        <v>3</v>
      </c>
      <c r="H6" s="2" t="s">
        <v>10</v>
      </c>
      <c r="I6" s="34" t="s">
        <v>68</v>
      </c>
      <c r="J6" s="8">
        <v>18655816</v>
      </c>
      <c r="M6" s="3">
        <v>3</v>
      </c>
      <c r="N6" s="1" t="s">
        <v>5</v>
      </c>
      <c r="O6" s="36" t="s">
        <v>67</v>
      </c>
      <c r="P6" s="9">
        <v>25301799</v>
      </c>
    </row>
    <row r="7" spans="1:16">
      <c r="A7" s="6">
        <v>4</v>
      </c>
      <c r="B7" s="5" t="s">
        <v>17</v>
      </c>
      <c r="C7" s="35" t="s">
        <v>67</v>
      </c>
      <c r="D7" s="10">
        <v>14085781</v>
      </c>
      <c r="G7" s="3">
        <v>4</v>
      </c>
      <c r="H7" s="5" t="s">
        <v>11</v>
      </c>
      <c r="I7" s="35" t="s">
        <v>67</v>
      </c>
      <c r="J7" s="10">
        <v>16563132</v>
      </c>
      <c r="M7" s="4">
        <v>4</v>
      </c>
      <c r="N7" s="2" t="s">
        <v>6</v>
      </c>
      <c r="O7" s="34" t="s">
        <v>68</v>
      </c>
      <c r="P7" s="8">
        <v>23369966</v>
      </c>
    </row>
    <row r="8" spans="1:16">
      <c r="A8" s="6">
        <v>5</v>
      </c>
      <c r="B8" s="5" t="s">
        <v>18</v>
      </c>
      <c r="C8" s="35" t="s">
        <v>71</v>
      </c>
      <c r="D8" s="10">
        <v>12822038</v>
      </c>
      <c r="G8" s="3">
        <v>5</v>
      </c>
      <c r="H8" s="5" t="s">
        <v>12</v>
      </c>
      <c r="I8" s="35" t="s">
        <v>13</v>
      </c>
      <c r="J8" s="10">
        <v>15484251</v>
      </c>
      <c r="M8" s="4">
        <v>5</v>
      </c>
      <c r="N8" s="2" t="s">
        <v>7</v>
      </c>
      <c r="O8" s="34" t="s">
        <v>64</v>
      </c>
      <c r="P8" s="8">
        <v>17271100</v>
      </c>
    </row>
    <row r="9" spans="1:16">
      <c r="A9" s="4">
        <v>6</v>
      </c>
      <c r="B9" s="2" t="s">
        <v>49</v>
      </c>
      <c r="C9" s="34" t="s">
        <v>66</v>
      </c>
      <c r="D9" s="8">
        <v>12308256</v>
      </c>
      <c r="G9" s="3">
        <v>6</v>
      </c>
      <c r="H9" s="5" t="s">
        <v>34</v>
      </c>
      <c r="I9" s="35" t="s">
        <v>67</v>
      </c>
      <c r="J9" s="10">
        <v>14987796</v>
      </c>
      <c r="M9" s="3">
        <v>6</v>
      </c>
      <c r="N9" s="1" t="s">
        <v>19</v>
      </c>
      <c r="O9" s="36" t="s">
        <v>70</v>
      </c>
      <c r="P9" s="9">
        <v>13858060</v>
      </c>
    </row>
    <row r="10" spans="1:16">
      <c r="A10" s="6">
        <v>7</v>
      </c>
      <c r="B10" s="5" t="s">
        <v>50</v>
      </c>
      <c r="C10" s="35" t="s">
        <v>13</v>
      </c>
      <c r="D10" s="10">
        <v>11959140</v>
      </c>
      <c r="G10" s="4">
        <v>7</v>
      </c>
      <c r="H10" s="2" t="s">
        <v>35</v>
      </c>
      <c r="I10" s="34" t="s">
        <v>68</v>
      </c>
      <c r="J10" s="8">
        <v>14732463</v>
      </c>
      <c r="M10" s="3">
        <v>7</v>
      </c>
      <c r="N10" s="1" t="s">
        <v>20</v>
      </c>
      <c r="O10" s="36" t="s">
        <v>71</v>
      </c>
      <c r="P10" s="9">
        <v>12440456</v>
      </c>
    </row>
    <row r="11" spans="1:16">
      <c r="A11" s="6">
        <v>8</v>
      </c>
      <c r="B11" s="5" t="s">
        <v>51</v>
      </c>
      <c r="C11" s="35" t="s">
        <v>65</v>
      </c>
      <c r="D11" s="10">
        <v>10946409</v>
      </c>
      <c r="G11" s="3">
        <v>8</v>
      </c>
      <c r="H11" s="5" t="s">
        <v>36</v>
      </c>
      <c r="I11" s="35" t="s">
        <v>71</v>
      </c>
      <c r="J11" s="10">
        <v>13771266</v>
      </c>
      <c r="M11" s="3">
        <v>8</v>
      </c>
      <c r="N11" s="1" t="s">
        <v>21</v>
      </c>
      <c r="O11" s="36" t="s">
        <v>67</v>
      </c>
      <c r="P11" s="9">
        <v>11281500</v>
      </c>
    </row>
    <row r="12" spans="1:16">
      <c r="A12" s="6">
        <v>9</v>
      </c>
      <c r="B12" s="5" t="s">
        <v>52</v>
      </c>
      <c r="C12" s="35" t="s">
        <v>65</v>
      </c>
      <c r="D12" s="10">
        <v>10312754</v>
      </c>
      <c r="G12" s="4">
        <v>9</v>
      </c>
      <c r="H12" s="2" t="s">
        <v>37</v>
      </c>
      <c r="I12" s="34" t="s">
        <v>64</v>
      </c>
      <c r="J12" s="8">
        <v>13162145</v>
      </c>
      <c r="M12" s="3">
        <v>9</v>
      </c>
      <c r="N12" s="1" t="s">
        <v>22</v>
      </c>
      <c r="O12" s="36" t="s">
        <v>67</v>
      </c>
      <c r="P12" s="9">
        <v>11276435</v>
      </c>
    </row>
    <row r="13" spans="1:16">
      <c r="A13" s="6">
        <v>10</v>
      </c>
      <c r="B13" s="5" t="s">
        <v>53</v>
      </c>
      <c r="C13" s="35" t="s">
        <v>66</v>
      </c>
      <c r="D13" s="10">
        <v>9180891</v>
      </c>
      <c r="G13" s="4">
        <v>10</v>
      </c>
      <c r="H13" s="2" t="s">
        <v>38</v>
      </c>
      <c r="I13" s="34" t="s">
        <v>66</v>
      </c>
      <c r="J13" s="8">
        <v>10741211</v>
      </c>
      <c r="M13" s="3">
        <v>10</v>
      </c>
      <c r="N13" s="1" t="s">
        <v>23</v>
      </c>
      <c r="O13" s="36" t="s">
        <v>70</v>
      </c>
      <c r="P13" s="9">
        <v>10941500</v>
      </c>
    </row>
    <row r="14" spans="1:16">
      <c r="A14" s="6">
        <v>11</v>
      </c>
      <c r="B14" s="5" t="s">
        <v>54</v>
      </c>
      <c r="C14" s="35" t="s">
        <v>67</v>
      </c>
      <c r="D14" s="10">
        <v>9078955</v>
      </c>
      <c r="G14" s="3">
        <v>11</v>
      </c>
      <c r="H14" s="5" t="s">
        <v>39</v>
      </c>
      <c r="I14" s="35" t="s">
        <v>67</v>
      </c>
      <c r="J14" s="10">
        <v>9610561</v>
      </c>
      <c r="M14" s="4">
        <v>11</v>
      </c>
      <c r="N14" s="2" t="s">
        <v>24</v>
      </c>
      <c r="O14" s="34" t="s">
        <v>66</v>
      </c>
      <c r="P14" s="8">
        <v>10527100</v>
      </c>
    </row>
    <row r="15" spans="1:16">
      <c r="A15" s="6">
        <v>12</v>
      </c>
      <c r="B15" s="5" t="s">
        <v>55</v>
      </c>
      <c r="C15" s="35" t="s">
        <v>13</v>
      </c>
      <c r="D15" s="10">
        <v>9051779</v>
      </c>
      <c r="G15" s="4">
        <v>12</v>
      </c>
      <c r="H15" s="2" t="s">
        <v>40</v>
      </c>
      <c r="I15" s="34" t="s">
        <v>68</v>
      </c>
      <c r="J15" s="8">
        <v>8915983</v>
      </c>
      <c r="M15" s="3">
        <v>12</v>
      </c>
      <c r="N15" s="1" t="s">
        <v>25</v>
      </c>
      <c r="O15" s="36" t="s">
        <v>67</v>
      </c>
      <c r="P15" s="9">
        <v>10392436</v>
      </c>
    </row>
    <row r="16" spans="1:16">
      <c r="A16" s="6">
        <v>13</v>
      </c>
      <c r="B16" s="5" t="s">
        <v>56</v>
      </c>
      <c r="C16" s="35" t="s">
        <v>68</v>
      </c>
      <c r="D16" s="10">
        <v>8698210</v>
      </c>
      <c r="G16" s="3">
        <v>13</v>
      </c>
      <c r="H16" s="5" t="s">
        <v>41</v>
      </c>
      <c r="I16" s="35" t="s">
        <v>72</v>
      </c>
      <c r="J16" s="10">
        <v>8356459</v>
      </c>
      <c r="M16" s="3">
        <v>13</v>
      </c>
      <c r="N16" s="1" t="s">
        <v>26</v>
      </c>
      <c r="O16" s="36" t="s">
        <v>94</v>
      </c>
      <c r="P16" s="9">
        <v>9886738</v>
      </c>
    </row>
    <row r="17" spans="1:17">
      <c r="A17" s="6">
        <v>14</v>
      </c>
      <c r="B17" s="5" t="s">
        <v>57</v>
      </c>
      <c r="C17" s="35" t="s">
        <v>67</v>
      </c>
      <c r="D17" s="10">
        <v>8363185</v>
      </c>
      <c r="G17" s="4">
        <v>14</v>
      </c>
      <c r="H17" s="2" t="s">
        <v>42</v>
      </c>
      <c r="I17" s="34" t="s">
        <v>70</v>
      </c>
      <c r="J17" s="8">
        <v>8222680</v>
      </c>
      <c r="M17" s="4">
        <v>14</v>
      </c>
      <c r="N17" s="2" t="s">
        <v>27</v>
      </c>
      <c r="O17" s="34" t="s">
        <v>74</v>
      </c>
      <c r="P17" s="8">
        <v>9462685</v>
      </c>
    </row>
    <row r="18" spans="1:17">
      <c r="A18" s="4">
        <v>15</v>
      </c>
      <c r="B18" s="2" t="s">
        <v>58</v>
      </c>
      <c r="C18" s="34" t="s">
        <v>68</v>
      </c>
      <c r="D18" s="8">
        <v>8144108</v>
      </c>
      <c r="G18" s="4">
        <v>15</v>
      </c>
      <c r="H18" s="2" t="s">
        <v>43</v>
      </c>
      <c r="I18" s="34" t="s">
        <v>64</v>
      </c>
      <c r="J18" s="8">
        <v>8044013</v>
      </c>
      <c r="M18" s="4">
        <v>15</v>
      </c>
      <c r="N18" s="2" t="s">
        <v>28</v>
      </c>
      <c r="O18" s="34" t="s">
        <v>70</v>
      </c>
      <c r="P18" s="8">
        <v>8332711</v>
      </c>
    </row>
    <row r="19" spans="1:17">
      <c r="A19" s="4">
        <v>16</v>
      </c>
      <c r="B19" s="2" t="s">
        <v>59</v>
      </c>
      <c r="C19" s="34" t="s">
        <v>64</v>
      </c>
      <c r="D19" s="8">
        <v>7928847</v>
      </c>
      <c r="G19" s="4">
        <v>16</v>
      </c>
      <c r="H19" s="2" t="s">
        <v>44</v>
      </c>
      <c r="I19" s="34" t="s">
        <v>70</v>
      </c>
      <c r="J19" s="8">
        <v>7995776</v>
      </c>
      <c r="M19" s="4">
        <v>16</v>
      </c>
      <c r="N19" s="2" t="s">
        <v>29</v>
      </c>
      <c r="O19" s="34" t="s">
        <v>68</v>
      </c>
      <c r="P19" s="8">
        <v>8146438</v>
      </c>
    </row>
    <row r="20" spans="1:17">
      <c r="A20" s="6">
        <v>17</v>
      </c>
      <c r="B20" s="5" t="s">
        <v>60</v>
      </c>
      <c r="C20" s="35" t="s">
        <v>68</v>
      </c>
      <c r="D20" s="10">
        <v>7736779</v>
      </c>
      <c r="G20" s="3">
        <v>17</v>
      </c>
      <c r="H20" s="5" t="s">
        <v>45</v>
      </c>
      <c r="I20" s="35" t="s">
        <v>73</v>
      </c>
      <c r="J20" s="10">
        <v>7758068</v>
      </c>
      <c r="M20" s="3">
        <v>17</v>
      </c>
      <c r="N20" s="1" t="s">
        <v>30</v>
      </c>
      <c r="O20" s="36" t="s">
        <v>13</v>
      </c>
      <c r="P20" s="9">
        <v>8074839</v>
      </c>
    </row>
    <row r="21" spans="1:17">
      <c r="A21" s="4">
        <v>18</v>
      </c>
      <c r="B21" s="2" t="s">
        <v>61</v>
      </c>
      <c r="C21" s="34" t="s">
        <v>64</v>
      </c>
      <c r="D21" s="8">
        <v>7726914</v>
      </c>
      <c r="G21" s="4">
        <v>18</v>
      </c>
      <c r="H21" s="2" t="s">
        <v>46</v>
      </c>
      <c r="I21" s="34" t="s">
        <v>68</v>
      </c>
      <c r="J21" s="8">
        <v>7304475</v>
      </c>
      <c r="M21" s="3">
        <v>18</v>
      </c>
      <c r="N21" s="1" t="s">
        <v>31</v>
      </c>
      <c r="O21" s="36" t="s">
        <v>65</v>
      </c>
      <c r="P21" s="9">
        <v>7660987</v>
      </c>
    </row>
    <row r="22" spans="1:17">
      <c r="A22" s="6">
        <v>19</v>
      </c>
      <c r="B22" s="5" t="s">
        <v>62</v>
      </c>
      <c r="C22" s="35" t="s">
        <v>67</v>
      </c>
      <c r="D22" s="10">
        <v>7124326</v>
      </c>
      <c r="G22" s="3">
        <v>19</v>
      </c>
      <c r="H22" s="5" t="s">
        <v>47</v>
      </c>
      <c r="I22" s="35" t="s">
        <v>13</v>
      </c>
      <c r="J22" s="10">
        <v>6367854</v>
      </c>
      <c r="M22" s="3">
        <v>19</v>
      </c>
      <c r="N22" s="1" t="s">
        <v>32</v>
      </c>
      <c r="O22" s="36" t="s">
        <v>65</v>
      </c>
      <c r="P22" s="9">
        <v>7516017</v>
      </c>
    </row>
    <row r="23" spans="1:17">
      <c r="A23" s="6">
        <v>20</v>
      </c>
      <c r="B23" s="5" t="s">
        <v>63</v>
      </c>
      <c r="C23" s="35" t="s">
        <v>69</v>
      </c>
      <c r="D23" s="10">
        <v>7081108</v>
      </c>
      <c r="G23" s="4">
        <v>20</v>
      </c>
      <c r="H23" s="2" t="s">
        <v>48</v>
      </c>
      <c r="I23" s="34" t="s">
        <v>70</v>
      </c>
      <c r="J23" s="8">
        <v>6150908</v>
      </c>
      <c r="M23" s="4">
        <v>20</v>
      </c>
      <c r="N23" s="2" t="s">
        <v>33</v>
      </c>
      <c r="O23" s="34" t="s">
        <v>64</v>
      </c>
      <c r="P23" s="8">
        <v>7421950</v>
      </c>
    </row>
    <row r="24" spans="1:17">
      <c r="A24" s="7"/>
      <c r="B24" s="7"/>
      <c r="C24" s="7"/>
      <c r="D24" s="7"/>
    </row>
    <row r="25" spans="1:17">
      <c r="C25" s="33" t="s">
        <v>95</v>
      </c>
      <c r="D25" s="28">
        <f>SUM(D21,D19,D18,D9,D6,D4)</f>
        <v>104028051</v>
      </c>
      <c r="E25" s="38">
        <f>D25/D28</f>
        <v>0.41631998264221703</v>
      </c>
      <c r="I25" s="33" t="s">
        <v>95</v>
      </c>
      <c r="J25" s="28">
        <f>SUM(J4,J5,J6,J10,J12,J13,J15,J17,J18,J19,J21,J23)</f>
        <v>142638660</v>
      </c>
      <c r="K25" s="38">
        <f>J25/J28</f>
        <v>0.60558649363344685</v>
      </c>
      <c r="O25" s="33" t="s">
        <v>95</v>
      </c>
      <c r="P25" s="28">
        <f>SUM(P4,P7,P8,P14,P17,P18,P19,P23)</f>
        <v>149768900</v>
      </c>
      <c r="Q25" s="38">
        <f>P25/P28</f>
        <v>0.49291206043622143</v>
      </c>
    </row>
    <row r="26" spans="1:17">
      <c r="C26" s="33" t="s">
        <v>92</v>
      </c>
      <c r="D26" s="9">
        <f>SUM(D5,D7:D8,D10:D17,D20,D23,D22)</f>
        <v>145847178</v>
      </c>
      <c r="E26" s="37">
        <f>D26/D28</f>
        <v>0.58368001735778297</v>
      </c>
      <c r="I26" s="33" t="s">
        <v>92</v>
      </c>
      <c r="J26" s="9">
        <f>SUM(J7,J8,J9,J11,J14,J16,J20,J22)</f>
        <v>92899387</v>
      </c>
      <c r="K26" s="37">
        <f>J26/J28</f>
        <v>0.39441350636655315</v>
      </c>
      <c r="O26" s="33" t="s">
        <v>92</v>
      </c>
      <c r="P26" s="9">
        <f>SUM(P5,P6,P9:P13,P15:P16,P20:P22)</f>
        <v>154076171</v>
      </c>
      <c r="Q26" s="37">
        <f>P26/P28</f>
        <v>0.50708793956377851</v>
      </c>
    </row>
    <row r="27" spans="1:17" ht="5.25" customHeight="1">
      <c r="C27" s="32"/>
      <c r="D27" s="27"/>
      <c r="I27" s="32"/>
      <c r="J27" s="27"/>
      <c r="O27" s="32"/>
      <c r="P27" s="27"/>
    </row>
    <row r="28" spans="1:17">
      <c r="C28" s="33" t="s">
        <v>93</v>
      </c>
      <c r="D28" s="9">
        <f>SUM(D4:D23)</f>
        <v>249875229</v>
      </c>
      <c r="E28" s="37">
        <v>1</v>
      </c>
      <c r="I28" s="33" t="s">
        <v>93</v>
      </c>
      <c r="J28" s="9">
        <f>SUM(J4:J23)</f>
        <v>235538047</v>
      </c>
      <c r="K28" s="37">
        <v>1</v>
      </c>
      <c r="O28" s="33" t="s">
        <v>93</v>
      </c>
      <c r="P28" s="9">
        <f>SUM(P4:P23)</f>
        <v>303845071</v>
      </c>
      <c r="Q28" s="37">
        <v>1</v>
      </c>
    </row>
  </sheetData>
  <mergeCells count="3">
    <mergeCell ref="A1:D1"/>
    <mergeCell ref="G1:J1"/>
    <mergeCell ref="M1:P1"/>
  </mergeCells>
  <printOptions horizontalCentered="1"/>
  <pageMargins left="0" right="0" top="0" bottom="0" header="0.31496062992125984" footer="0.31496062992125984"/>
  <pageSetup paperSize="8" scale="8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sintesi</vt:lpstr>
      <vt:lpstr>TOP 20</vt:lpstr>
    </vt:vector>
  </TitlesOfParts>
  <Company>Gruppo Mediaset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cp:lastPrinted>2017-01-19T14:45:45Z</cp:lastPrinted>
  <dcterms:created xsi:type="dcterms:W3CDTF">2017-01-18T14:09:20Z</dcterms:created>
  <dcterms:modified xsi:type="dcterms:W3CDTF">2017-01-19T14:48:16Z</dcterms:modified>
</cp:coreProperties>
</file>